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9465" firstSheet="17" activeTab="15"/>
  </bookViews>
  <sheets>
    <sheet name="1.1.sz.mell. (2)" sheetId="1" r:id="rId1"/>
    <sheet name="1.2.sz.mell. (2)" sheetId="2" r:id="rId2"/>
    <sheet name="1.3.sz.mell. (2)" sheetId="3" r:id="rId3"/>
    <sheet name="1.4.sz.mell. (2)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 " sheetId="11" r:id="rId11"/>
    <sheet name="8. sz. mell. " sheetId="12" r:id="rId12"/>
    <sheet name="9.1.. sz. mell" sheetId="13" r:id="rId13"/>
    <sheet name="9.2. sz. mell" sheetId="14" r:id="rId14"/>
    <sheet name="10.sz.mell" sheetId="15" r:id="rId15"/>
    <sheet name="1. sz tájékoztató t. (2)" sheetId="16" r:id="rId16"/>
    <sheet name="2. sz tájékoztató t" sheetId="17" r:id="rId17"/>
    <sheet name="3. sz tájékoztató t." sheetId="18" r:id="rId18"/>
    <sheet name="4.sz tájékoztató t." sheetId="19" r:id="rId19"/>
    <sheet name="5.sz tájékoztató t." sheetId="20" r:id="rId20"/>
    <sheet name="6.sz tájékoztató t." sheetId="21" r:id="rId21"/>
    <sheet name="7.sz. tájékoztató" sheetId="22" r:id="rId22"/>
  </sheets>
  <definedNames>
    <definedName name="_xlfn.IFERROR" hidden="1">#NAME?</definedName>
    <definedName name="_xlnm.Print_Titles" localSheetId="12">'9.1.. sz. mell'!$1:$6</definedName>
    <definedName name="_xlnm.Print_Titles" localSheetId="13">'9.2. sz. mell'!$1:$6</definedName>
    <definedName name="_xlnm.Print_Area" localSheetId="15">'1. sz tájékoztató t. (2)'!$A$1:$E$144</definedName>
    <definedName name="_xlnm.Print_Area" localSheetId="0">'1.1.sz.mell. (2)'!$A$1:$C$148</definedName>
    <definedName name="_xlnm.Print_Area" localSheetId="1">'1.2.sz.mell. (2)'!$A$1:$C$149</definedName>
    <definedName name="_xlnm.Print_Area" localSheetId="2">'1.3.sz.mell. (2)'!$A$1:$C$148</definedName>
    <definedName name="_xlnm.Print_Area" localSheetId="3">'1.4.sz.mell. (2)'!$A$1:$C$149</definedName>
  </definedNames>
  <calcPr fullCalcOnLoad="1"/>
</workbook>
</file>

<file path=xl/sharedStrings.xml><?xml version="1.0" encoding="utf-8"?>
<sst xmlns="http://schemas.openxmlformats.org/spreadsheetml/2006/main" count="2416" uniqueCount="631">
  <si>
    <t>B E V É T E L E K</t>
  </si>
  <si>
    <t>1. sz. táblázat</t>
  </si>
  <si>
    <t>Ezer forintban</t>
  </si>
  <si>
    <t>Sor-
szám</t>
  </si>
  <si>
    <t>Bevételi jogcím</t>
  </si>
  <si>
    <t>1.</t>
  </si>
  <si>
    <t>2.</t>
  </si>
  <si>
    <t>2.1.</t>
  </si>
  <si>
    <t>Helyi adók</t>
  </si>
  <si>
    <t>2.2.</t>
  </si>
  <si>
    <t>2.3.</t>
  </si>
  <si>
    <t>2.4.</t>
  </si>
  <si>
    <t>3.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</si>
  <si>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</si>
  <si>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</si>
  <si>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</si>
  <si>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</si>
  <si>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</si>
  <si>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</si>
  <si>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</si>
  <si>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</si>
  <si>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</si>
  <si>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</si>
  <si>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</si>
  <si>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 xml:space="preserve">4. </t>
  </si>
  <si>
    <t>5.</t>
  </si>
  <si>
    <t>5.1.</t>
  </si>
  <si>
    <t>5.2.</t>
  </si>
  <si>
    <t>5.3.</t>
  </si>
  <si>
    <t>5.4.</t>
  </si>
  <si>
    <t>5.5.</t>
  </si>
  <si>
    <t>5.6.</t>
  </si>
  <si>
    <t>Címzett és céltámogatások</t>
  </si>
  <si>
    <t>5.7.</t>
  </si>
  <si>
    <t>Vis maior támogatás</t>
  </si>
  <si>
    <t>5.8.</t>
  </si>
  <si>
    <t>6.</t>
  </si>
  <si>
    <t>6.1.</t>
  </si>
  <si>
    <t>6.2.</t>
  </si>
  <si>
    <t xml:space="preserve">7. 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</si>
  <si>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</si>
  <si>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</si>
  <si>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</si>
  <si>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</si>
  <si>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</si>
  <si>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8.1.</t>
  </si>
  <si>
    <t>8.2.</t>
  </si>
  <si>
    <t>8.3.</t>
  </si>
  <si>
    <t>10.</t>
  </si>
  <si>
    <t>11.</t>
  </si>
  <si>
    <t>11.1.</t>
  </si>
  <si>
    <t xml:space="preserve">   Költségvetési maradvány igénybevétele </t>
  </si>
  <si>
    <t xml:space="preserve">   Vállalkozási maradvány igénybevétele </t>
  </si>
  <si>
    <t>11.2.</t>
  </si>
  <si>
    <t xml:space="preserve">   Egyéb külső finanszírozási bevételek</t>
  </si>
  <si>
    <t>12.</t>
  </si>
  <si>
    <t>13.</t>
  </si>
  <si>
    <t>14.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</si>
  <si>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</si>
  <si>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</si>
  <si>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</si>
  <si>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</si>
  <si>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</si>
  <si>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</si>
  <si>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</si>
  <si>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</si>
  <si>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</si>
  <si>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</si>
  <si>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</si>
  <si>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</si>
  <si>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</si>
  <si>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</si>
  <si>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</si>
  <si>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</si>
  <si>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</si>
  <si>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</si>
  <si>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</si>
  <si>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</si>
  <si>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</si>
  <si>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t>Beruházások</t>
  </si>
  <si>
    <t>Felújítások</t>
  </si>
  <si>
    <t>Egyéb felhalmozási kiadások</t>
  </si>
  <si>
    <t>2.5.</t>
  </si>
  <si>
    <t>2.6.</t>
  </si>
  <si>
    <t>2.7.</t>
  </si>
  <si>
    <t>- Lakástámogatás</t>
  </si>
  <si>
    <t>2.8.</t>
  </si>
  <si>
    <t>- Lakásépítés</t>
  </si>
  <si>
    <t>2.9.</t>
  </si>
  <si>
    <t>2.10.</t>
  </si>
  <si>
    <t>Általános tartalék</t>
  </si>
  <si>
    <t>Céltartalék</t>
  </si>
  <si>
    <t>4.</t>
  </si>
  <si>
    <t>7.</t>
  </si>
  <si>
    <t>9.</t>
  </si>
  <si>
    <t>3. sz. táblázat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</si>
  <si>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</si>
  <si>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</si>
  <si>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</si>
  <si>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</si>
  <si>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</si>
  <si>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</si>
  <si>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</si>
  <si>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</si>
  <si>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</si>
  <si>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</si>
  <si>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</si>
  <si>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</si>
  <si>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</si>
  <si>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</si>
  <si>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</si>
  <si>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</si>
  <si>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</si>
  <si>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</si>
  <si>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</si>
  <si>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</si>
  <si>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</si>
  <si>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</si>
  <si>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</si>
  <si>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</si>
  <si>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</si>
  <si>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</si>
  <si>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</si>
  <si>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</si>
  <si>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</si>
  <si>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</si>
  <si>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</si>
  <si>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</si>
  <si>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</si>
  <si>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</si>
  <si>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</si>
  <si>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</si>
  <si>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</si>
  <si>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</si>
  <si>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</si>
  <si>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</si>
  <si>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</si>
  <si>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</si>
  <si>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</si>
  <si>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</si>
  <si>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</si>
  <si>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</si>
  <si>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</si>
  <si>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</si>
  <si>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</si>
  <si>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</si>
  <si>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</si>
  <si>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</si>
  <si>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</si>
  <si>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</si>
  <si>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</si>
  <si>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</si>
  <si>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</si>
  <si>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</si>
  <si>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</si>
  <si>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</si>
  <si>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</si>
  <si>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</si>
  <si>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</si>
  <si>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</si>
  <si>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</si>
  <si>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</si>
  <si>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</si>
  <si>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</si>
  <si>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</si>
  <si>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</si>
  <si>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</si>
  <si>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Közhatalmi bevétel (lakossági kommunális adó)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</si>
  <si>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</si>
  <si>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</si>
  <si>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</si>
  <si>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</si>
  <si>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</si>
  <si>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</si>
  <si>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</si>
  <si>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</si>
  <si>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</si>
  <si>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</si>
  <si>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</si>
  <si>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</si>
  <si>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</si>
  <si>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</si>
  <si>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</si>
  <si>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</si>
  <si>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</si>
  <si>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</si>
  <si>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</si>
  <si>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</si>
  <si>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</si>
  <si>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</si>
  <si>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</si>
  <si>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</si>
  <si>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</si>
  <si>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</si>
  <si>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</si>
  <si>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</si>
  <si>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</si>
  <si>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</si>
  <si>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</si>
  <si>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</si>
  <si>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</si>
  <si>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</si>
  <si>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</si>
  <si>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</si>
  <si>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</si>
  <si>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</si>
  <si>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</si>
  <si>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</si>
  <si>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</si>
  <si>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</si>
  <si>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</si>
  <si>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</si>
  <si>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</si>
  <si>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</si>
  <si>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</si>
  <si>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</si>
  <si>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Konyár Község Önkormányzat adósságot keletkeztető ügyletekből és kezességvállalásokból fennálló kötelezettségei</t>
  </si>
  <si>
    <t>Ezer forintban !</t>
  </si>
  <si>
    <t>MEGNEVEZÉS</t>
  </si>
  <si>
    <t>Évek</t>
  </si>
  <si>
    <t>Összesen
(6=3+4+5)</t>
  </si>
  <si>
    <t>2014.</t>
  </si>
  <si>
    <t>2015.</t>
  </si>
  <si>
    <t>2016.</t>
  </si>
  <si>
    <t>ÖSSZES KÖTELEZETTSÉG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</si>
  <si>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</si>
  <si>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</si>
  <si>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</si>
  <si>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</si>
  <si>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</si>
  <si>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</si>
  <si>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</si>
  <si>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</si>
  <si>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</si>
  <si>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</si>
  <si>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</si>
  <si>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</si>
  <si>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</si>
  <si>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</si>
  <si>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</si>
  <si>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</si>
  <si>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</si>
  <si>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</si>
  <si>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</si>
  <si>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</si>
  <si>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</si>
  <si>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</si>
  <si>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</si>
  <si>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Konyár Község Önkormányzat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</si>
  <si>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</si>
  <si>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</si>
  <si>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</si>
  <si>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</si>
  <si>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</si>
  <si>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</si>
  <si>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</si>
  <si>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</si>
  <si>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adatok forintban</t>
  </si>
  <si>
    <t>Jogcím</t>
  </si>
  <si>
    <t>Zöldterület 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</si>
  <si>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</si>
  <si>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</si>
  <si>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</si>
  <si>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Hozzájárulás pénzbeli szociális ellátásokhoz</t>
  </si>
  <si>
    <t>Fejlesztési cél leírása</t>
  </si>
  <si>
    <t>Fejlesztés várható kiadása</t>
  </si>
  <si>
    <t>ADÓSSÁGOT KELETKEZTETŐ ÜGYLETEK VÁRHATÓ EGYÜTTES ÖSSZEGE</t>
  </si>
  <si>
    <t>Támogatott szervezet neve</t>
  </si>
  <si>
    <t>Támogatás célja</t>
  </si>
  <si>
    <t>Támogatás összge</t>
  </si>
  <si>
    <t>Konyári Pávakör Egyesület</t>
  </si>
  <si>
    <t>működéshez hozzájárulás</t>
  </si>
  <si>
    <t>Konyári Sport Egyesület</t>
  </si>
  <si>
    <t>Konyári Szépkorúak Klubja</t>
  </si>
  <si>
    <t>Konyári Nótások Egyesülete</t>
  </si>
  <si>
    <t>Konyári Református Egyházközség</t>
  </si>
  <si>
    <t>Kistérségi start közmunka pályázat</t>
  </si>
  <si>
    <t>32.</t>
  </si>
  <si>
    <t>33.</t>
  </si>
  <si>
    <t>Nem kötelező!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</si>
  <si>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</si>
  <si>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</si>
  <si>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</si>
  <si>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</si>
  <si>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</si>
  <si>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</si>
  <si>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EU-s projekt neve, azonosítója:</t>
  </si>
  <si>
    <t>Ezer forintban!</t>
  </si>
  <si>
    <t>Források</t>
  </si>
  <si>
    <t>2013.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</si>
  <si>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</si>
  <si>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</si>
  <si>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</si>
  <si>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</si>
  <si>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</si>
  <si>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</si>
  <si>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</si>
  <si>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</si>
  <si>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</si>
  <si>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</si>
  <si>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</si>
  <si>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</si>
  <si>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</si>
  <si>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</si>
  <si>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Költségvetési szerv megnevezése</t>
  </si>
  <si>
    <t>02</t>
  </si>
  <si>
    <t>Feladat megnevezése</t>
  </si>
  <si>
    <t>Száma</t>
  </si>
  <si>
    <t>Előirányzat-csoport, kiemelt előirányzat megnevezése</t>
  </si>
  <si>
    <t>Előirányzat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</si>
  <si>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</si>
  <si>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</si>
  <si>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</si>
  <si>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</si>
  <si>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</si>
  <si>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</si>
  <si>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</si>
  <si>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</si>
  <si>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</si>
  <si>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</si>
  <si>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V. Önkormányzati támogatás</t>
  </si>
  <si>
    <t>Vállalkozási maradvány igénybevétele</t>
  </si>
  <si>
    <t>VII. Függő, átfutó, kiegyenlítő bevételek</t>
  </si>
  <si>
    <t>I. Működési költségvetés kiadásai (1.1+…+1.5.)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</si>
  <si>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</si>
  <si>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</si>
  <si>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</si>
  <si>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</si>
  <si>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</si>
  <si>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</si>
  <si>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</si>
  <si>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</si>
  <si>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Művelődési és Ifjúsági Ház, Könyvtár, Kurucz Albert Falumúzeum</t>
  </si>
  <si>
    <t>önállóan működő költségvetési szerv</t>
  </si>
  <si>
    <t>01</t>
  </si>
  <si>
    <t>Költségvetési bevételek összesen (1+…+4)</t>
  </si>
  <si>
    <t>BEVÉTELEK ÖSSZESEN: (5+6+7)</t>
  </si>
  <si>
    <t>Önkormányzat</t>
  </si>
  <si>
    <t>1.13.</t>
  </si>
  <si>
    <t>IV. Felhalmozási célú bevételek -Bérleti díj bevétel</t>
  </si>
  <si>
    <t>VI. Finanszírozási bevételek (6.1.+6.2.)</t>
  </si>
  <si>
    <t>2014. évi előirányzat</t>
  </si>
  <si>
    <t>Felhasználás
2013. XII.31-ig</t>
  </si>
  <si>
    <t xml:space="preserve">
2014. év utáni szükséglet
</t>
  </si>
  <si>
    <t>Szennyvízcsatorna beruházás kivitelezői megelőlegezés szennyvíztelep befogadó vizsgálata</t>
  </si>
  <si>
    <t xml:space="preserve">Hűtőgép beszerzés </t>
  </si>
  <si>
    <t>Falumúzeum infrastruktúrális fejlesztése</t>
  </si>
  <si>
    <t>Belvízvédelmi kiviteli terv</t>
  </si>
  <si>
    <t>KEOP-6.2.0/A/11-2011-0171 "Komposztálás Konyár Községben" pályázat</t>
  </si>
  <si>
    <t>Konyár Község Önkormányzat 2014. évi adósságot keletkeztető fejlesztési céljai</t>
  </si>
  <si>
    <t>Komposztálás Konyár Községben-KEOP-6.2.0/A/11-2011-0171</t>
  </si>
  <si>
    <t>A Konyári Napközi Otthon villamos energia igényének kielégítése megújuló energiaforrással- KEOP-4.10.0/A/12-2013-0894</t>
  </si>
  <si>
    <t>Előirányzat-felhasználási terv
2014. évre</t>
  </si>
  <si>
    <t>K I M U T A T Á S
a 2014. évben céljelleggel juttatott támogatásokról</t>
  </si>
  <si>
    <t xml:space="preserve">Egyéb civil szervezetek </t>
  </si>
  <si>
    <t>A 2014. évi általános működés és ágazati feladatok támogatásának alakulása jogcímenként</t>
  </si>
  <si>
    <t>Művelődési Ház érdekeltségnövelő pályázat</t>
  </si>
  <si>
    <t>Napkollektor Napköziotthonban-KEOP-4.10.0/A/12-2013-0894</t>
  </si>
  <si>
    <t>7. sz. tájékoztató tábla</t>
  </si>
  <si>
    <t>Adatok 1.000 Ft-ban</t>
  </si>
  <si>
    <t>Adatok: Eft-ban</t>
  </si>
  <si>
    <t>Cím</t>
  </si>
  <si>
    <t>2005. évi tény</t>
  </si>
  <si>
    <t>2006. évi tény</t>
  </si>
  <si>
    <t>2007. évi tény</t>
  </si>
  <si>
    <t>2008. évi várható</t>
  </si>
  <si>
    <t>2009. évi tény</t>
  </si>
  <si>
    <t>2010. évi várható</t>
  </si>
  <si>
    <t>2013. évi eredeti ei</t>
  </si>
  <si>
    <t>2014. évi terv</t>
  </si>
  <si>
    <t>szám</t>
  </si>
  <si>
    <t>Kommunális adó</t>
  </si>
  <si>
    <t>Iparűzési adó</t>
  </si>
  <si>
    <t>ÖSSZESEN</t>
  </si>
  <si>
    <t>Helyi adó bírság és pótlék</t>
  </si>
  <si>
    <t>Szabálysértési bírság</t>
  </si>
  <si>
    <t>Gépjárműadó</t>
  </si>
  <si>
    <t xml:space="preserve"> ÖNKORMÁNYZAT SAJÁTOS</t>
  </si>
  <si>
    <t xml:space="preserve">    MŰKÖDÉSI BEVÉTELEI</t>
  </si>
  <si>
    <t>Egyéb kötelező önkormányzati feladatok támogatása 2700 Ft x 2240 fő</t>
  </si>
  <si>
    <t>Családsegítés alapszolgáltatások általános feladataihoz hozzájárulás 2.240 fő/5.000 x 3.950.000/2</t>
  </si>
  <si>
    <t>Gyermekjóléti alapszolgáltatások általános felaataihoz hozzájárulás 2.240 fő/5.000 x 3.950.000/2</t>
  </si>
  <si>
    <t>Szociális étkeztetés támogatása-  25 főre x 55.360 Ft</t>
  </si>
  <si>
    <t>Házi segítségnyújtás támogatása 14 fő x 145.000 Ft</t>
  </si>
  <si>
    <t>Beszámítás 855.703.000 x 0,5% x 50%</t>
  </si>
  <si>
    <t>Könyvtár, közművelődés és múzeumi feladat támogatása 2240 fő x 1.140 Ft</t>
  </si>
  <si>
    <t>Nem közművel összegyűjtött háztartási szennyvíz ártalmatlanítása 2.000 m3 x 1.000 Ft</t>
  </si>
  <si>
    <t xml:space="preserve">Ingyenes és kedvezményes gyermekétkeztetés támogatása </t>
  </si>
  <si>
    <t>Ingyenes és kedvezményes gyermekétkeztetés kiegészítő támogatása</t>
  </si>
  <si>
    <t>2014. évi támogatás összesen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</si>
  <si>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</si>
  <si>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</si>
  <si>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</si>
  <si>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</si>
  <si>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</si>
  <si>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</si>
  <si>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</si>
  <si>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</si>
  <si>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</si>
  <si>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</si>
  <si>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</si>
  <si>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</si>
  <si>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</si>
  <si>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</si>
  <si>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</si>
  <si>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</si>
  <si>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</si>
  <si>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</si>
  <si>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</si>
  <si>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</si>
  <si>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</si>
  <si>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</si>
  <si>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</si>
  <si>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</si>
  <si>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</si>
  <si>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</si>
  <si>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</si>
  <si>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</si>
  <si>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</si>
  <si>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</si>
  <si>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</si>
  <si>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</si>
  <si>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</si>
  <si>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</si>
  <si>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</si>
  <si>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 (Bérleti díj)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</si>
  <si>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</si>
  <si>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</si>
  <si>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</si>
  <si>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</si>
  <si>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</si>
  <si>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</si>
  <si>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</si>
  <si>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</si>
  <si>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</si>
  <si>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</si>
  <si>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</si>
  <si>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</si>
  <si>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</si>
  <si>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</si>
  <si>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</si>
  <si>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</si>
  <si>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</si>
  <si>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</si>
  <si>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</si>
  <si>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</si>
  <si>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</si>
  <si>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</si>
  <si>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</si>
  <si>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</si>
  <si>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</si>
  <si>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</si>
  <si>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</si>
  <si>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</si>
  <si>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</si>
  <si>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</si>
  <si>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</si>
  <si>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</si>
  <si>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</si>
  <si>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</si>
  <si>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</si>
  <si>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</si>
  <si>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</si>
  <si>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</si>
  <si>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</si>
  <si>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</si>
  <si>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</si>
  <si>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</si>
  <si>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</si>
  <si>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</si>
  <si>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</si>
  <si>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</si>
  <si>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</si>
  <si>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</si>
  <si>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</si>
  <si>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</si>
  <si>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</si>
  <si>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</si>
  <si>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</si>
  <si>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</si>
  <si>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</si>
  <si>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</si>
  <si>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</si>
  <si>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</si>
  <si>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</si>
  <si>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</si>
  <si>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</si>
  <si>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</si>
  <si>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</si>
  <si>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</si>
  <si>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</si>
  <si>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</si>
  <si>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</si>
  <si>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</si>
  <si>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</si>
  <si>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</si>
  <si>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</si>
  <si>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</si>
  <si>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</si>
  <si>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</si>
  <si>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</si>
  <si>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</si>
  <si>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</si>
  <si>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Ellátottak pénzbeli juttatásai (szociális juttatások, ösztöndíjak)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</si>
  <si>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</si>
  <si>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</si>
  <si>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</si>
  <si>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</si>
  <si>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</si>
  <si>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</si>
  <si>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</si>
  <si>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</si>
  <si>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</si>
  <si>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</si>
  <si>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 (civil szervezeteknek)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</si>
  <si>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</si>
  <si>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</si>
  <si>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</si>
  <si>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</si>
  <si>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</si>
  <si>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</si>
  <si>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</si>
  <si>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</si>
  <si>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</si>
  <si>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</si>
  <si>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</si>
  <si>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</si>
  <si>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</si>
  <si>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</si>
  <si>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</si>
  <si>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</si>
  <si>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</si>
  <si>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</si>
  <si>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</si>
  <si>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</si>
  <si>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</si>
  <si>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</si>
  <si>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</si>
  <si>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</si>
  <si>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</si>
  <si>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</si>
  <si>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</si>
  <si>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</si>
  <si>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</si>
  <si>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</si>
  <si>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</si>
  <si>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</si>
  <si>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</si>
  <si>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</si>
  <si>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</si>
  <si>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</si>
  <si>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</si>
  <si>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</si>
  <si>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</si>
  <si>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Az önkormányzat 2014. évi KÖZHATALMI BEVÉTELEK</t>
  </si>
  <si>
    <t>4.1. HELYI ADÓK</t>
  </si>
  <si>
    <t>4.1.1</t>
  </si>
  <si>
    <t>VAGYONI TÍPUSÚ ADÓK</t>
  </si>
  <si>
    <t>4.1.2</t>
  </si>
  <si>
    <t>TERMÉKEK ÉS SZOLGÁLTATÁSOK UTÁNI ADÓI</t>
  </si>
  <si>
    <t>4.4 EGYÉB KÖZHATALMI BEVÉTELEK</t>
  </si>
  <si>
    <t>4.2. ÁTENGEDETT KÖZPONTI ADÓK</t>
  </si>
  <si>
    <t>4.2</t>
  </si>
  <si>
    <t>Működési célú központosított előirányzatok (lakott külterület)</t>
  </si>
  <si>
    <t>Egyéb működési célú támogatások bevételei (OEP finanszírozás+szociális ellátások utáni támogatás)</t>
  </si>
  <si>
    <t>Ingatlanok értékesítése, hasznosítása</t>
  </si>
  <si>
    <t xml:space="preserve">   - Egyéb működési célú támogatások ÁH-n belülre (óvodai társulásnak+közös hivatalra))</t>
  </si>
  <si>
    <t>Működési célú központosított előirányzatok</t>
  </si>
  <si>
    <t xml:space="preserve">Egyéb működési célú támogatások bevételei </t>
  </si>
  <si>
    <t>Tulajdonosi bevételek</t>
  </si>
  <si>
    <t>Működési célú visszatérítendő támogatások kölcsönök visszatér. ÁH-n kívülről</t>
  </si>
  <si>
    <t xml:space="preserve">   - Egyéb működési célú támogatások ÁH-n belülre</t>
  </si>
  <si>
    <t xml:space="preserve">   - Egyéb működési célú támogatások államháztartáson kívülre</t>
  </si>
  <si>
    <t>2017.</t>
  </si>
  <si>
    <t>Összes bevétel, kiadás</t>
  </si>
  <si>
    <t xml:space="preserve"> 10.</t>
  </si>
  <si>
    <t>BEVÉTELEK ÖSSZESEN: (9+16)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</si>
  <si>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</si>
  <si>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</si>
  <si>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</si>
  <si>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</si>
  <si>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</si>
  <si>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</si>
  <si>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</si>
  <si>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</si>
  <si>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</si>
  <si>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</si>
  <si>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</si>
  <si>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</si>
  <si>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</si>
  <si>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</si>
  <si>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</si>
  <si>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</si>
  <si>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</si>
  <si>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</si>
  <si>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</si>
  <si>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</si>
  <si>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</si>
  <si>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</si>
  <si>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</si>
  <si>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</si>
  <si>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</si>
  <si>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</si>
  <si>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</si>
  <si>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</si>
  <si>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</si>
  <si>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</si>
  <si>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</si>
  <si>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</si>
  <si>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</si>
  <si>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Berettyóújfalusi Rendőrkapitányság</t>
  </si>
  <si>
    <t xml:space="preserve">Dologi  kiadások </t>
  </si>
  <si>
    <t>Felújítási kiadások előirányzata felújításonként</t>
  </si>
  <si>
    <t>Felújítás  megnevezése</t>
  </si>
  <si>
    <t>2014. év utáni szükséglet
(6=2 - 4 - 5)</t>
  </si>
  <si>
    <t>7.5</t>
  </si>
  <si>
    <t>Irányító szerv általi támogatás (intézményi finanszírozás)</t>
  </si>
  <si>
    <t>2012. évi tény</t>
  </si>
  <si>
    <t>2013. évi 
várható</t>
  </si>
  <si>
    <t>Pénzügyi befektetésekhez kapcsoló bevételek</t>
  </si>
  <si>
    <t xml:space="preserve">   Rövid lejáratú  hitelek, kölcsönök felvétele</t>
  </si>
  <si>
    <t xml:space="preserve">   - </t>
  </si>
  <si>
    <t xml:space="preserve">   - Visszatérítendő támogatások, kölcsönök nyújtása ÁH-n kívül</t>
  </si>
  <si>
    <t xml:space="preserve">   - Befektetési célú részesedések vásárlása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</si>
  <si>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</si>
  <si>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</si>
  <si>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2.a. számú melléklet az 5/2014. (II. 05.) önkormányzati rendelethez</t>
  </si>
  <si>
    <t>2/b. számú melléklet az 5/2014. (II. 05.) önkormányzati rendelethez</t>
  </si>
  <si>
    <t>9.1. melléklet az 5/2014. (II. 05.) önkormányzati rendelethez</t>
  </si>
  <si>
    <t>9.2. melléklet az 5/2014. (II. 05.) önkormányzati rendelethez</t>
  </si>
  <si>
    <t>Az 5/2014. (II. 05.)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</si>
</sst>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.0"/>
    <numFmt numFmtId="173" formatCode="_-* #,##0.00\ _F_t_-;\-* #,##0.00\ _F_t_-;_-* \-??\ _F_t_-;_-@_-"/>
    <numFmt numFmtId="174" formatCode="_-* #,##0\ _F_t_-;\-* #,##0\ _F_t_-;_-* \-??\ _F_t_-;_-@_-"/>
    <numFmt numFmtId="175" formatCode="mmm\ d/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"/>
      <family val="1"/>
    </font>
    <font>
      <sz val="7"/>
      <name val="Times New Roman CE"/>
      <family val="0"/>
    </font>
    <font>
      <sz val="9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i/>
      <sz val="12"/>
      <name val="Times New Roman CE"/>
      <family val="1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5" fillId="0" borderId="11" xfId="58" applyFont="1" applyFill="1" applyBorder="1" applyAlignment="1" applyProtection="1">
      <alignment horizontal="center" vertical="center" wrapText="1"/>
      <protection/>
    </xf>
    <xf numFmtId="0" fontId="25" fillId="0" borderId="12" xfId="58" applyFont="1" applyFill="1" applyBorder="1" applyAlignment="1" applyProtection="1">
      <alignment horizontal="center" vertical="center" wrapText="1"/>
      <protection/>
    </xf>
    <xf numFmtId="0" fontId="25" fillId="0" borderId="13" xfId="58" applyFont="1" applyFill="1" applyBorder="1" applyAlignment="1" applyProtection="1">
      <alignment horizontal="center" vertical="center" wrapTex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0" fontId="25" fillId="0" borderId="12" xfId="58" applyFont="1" applyFill="1" applyBorder="1" applyAlignment="1" applyProtection="1">
      <alignment horizontal="left" vertical="center" wrapText="1" indent="1"/>
      <protection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11" xfId="58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49" fontId="26" fillId="0" borderId="16" xfId="58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19" xfId="58" applyFont="1" applyFill="1" applyBorder="1" applyAlignment="1" applyProtection="1">
      <alignment horizontal="left" vertical="center" wrapText="1" indent="1"/>
      <protection/>
    </xf>
    <xf numFmtId="164" fontId="2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58" applyFont="1" applyFill="1" applyBorder="1" applyAlignment="1" applyProtection="1">
      <alignment horizontal="left" vertical="center" wrapText="1" indent="1"/>
      <protection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4" xfId="58" applyFont="1" applyFill="1" applyBorder="1" applyAlignment="1" applyProtection="1">
      <alignment horizontal="left" vertical="center" wrapText="1" indent="1"/>
      <protection/>
    </xf>
    <xf numFmtId="164" fontId="2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7" xfId="58" applyFont="1" applyFill="1" applyBorder="1" applyAlignment="1" applyProtection="1">
      <alignment horizontal="left" vertical="center" wrapText="1" indent="1"/>
      <protection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9" xfId="58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58" applyFont="1" applyFill="1" applyBorder="1" applyAlignment="1" applyProtection="1">
      <alignment horizontal="left" vertical="center" wrapText="1" indent="1"/>
      <protection/>
    </xf>
    <xf numFmtId="0" fontId="28" fillId="0" borderId="21" xfId="0" applyFont="1" applyBorder="1" applyAlignment="1" applyProtection="1">
      <alignment horizontal="left" vertical="center" wrapText="1" indent="1"/>
      <protection/>
    </xf>
    <xf numFmtId="164" fontId="25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32" fillId="0" borderId="32" xfId="0" applyFont="1" applyBorder="1" applyAlignment="1" applyProtection="1">
      <alignment horizontal="left" vertical="center" wrapText="1" indent="1"/>
      <protection/>
    </xf>
    <xf numFmtId="0" fontId="21" fillId="0" borderId="0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Border="1" applyAlignment="1" applyProtection="1">
      <alignment vertical="center" wrapText="1"/>
      <protection/>
    </xf>
    <xf numFmtId="164" fontId="21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25" fillId="0" borderId="33" xfId="58" applyFont="1" applyFill="1" applyBorder="1" applyAlignment="1" applyProtection="1">
      <alignment vertical="center" wrapText="1"/>
      <protection/>
    </xf>
    <xf numFmtId="0" fontId="26" fillId="0" borderId="34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1" xfId="58" applyFont="1" applyFill="1" applyBorder="1" applyAlignment="1" applyProtection="1">
      <alignment horizontal="left" indent="6"/>
      <protection/>
    </xf>
    <xf numFmtId="0" fontId="26" fillId="0" borderId="21" xfId="58" applyFont="1" applyFill="1" applyBorder="1" applyAlignment="1" applyProtection="1">
      <alignment horizontal="left" vertical="center" wrapText="1" indent="6"/>
      <protection/>
    </xf>
    <xf numFmtId="0" fontId="26" fillId="0" borderId="31" xfId="58" applyFont="1" applyFill="1" applyBorder="1" applyAlignment="1" applyProtection="1">
      <alignment horizontal="left" vertical="center" wrapText="1" indent="6"/>
      <protection/>
    </xf>
    <xf numFmtId="49" fontId="26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6" xfId="58" applyFont="1" applyFill="1" applyBorder="1" applyAlignment="1" applyProtection="1">
      <alignment horizontal="left" vertical="center" wrapText="1" indent="6"/>
      <protection/>
    </xf>
    <xf numFmtId="164" fontId="2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58" applyFont="1" applyFill="1" applyBorder="1" applyAlignment="1" applyProtection="1">
      <alignment vertical="center" wrapText="1"/>
      <protection/>
    </xf>
    <xf numFmtId="164" fontId="2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58" applyFont="1" applyFill="1" applyBorder="1" applyAlignment="1" applyProtection="1">
      <alignment horizontal="left" vertical="center" wrapText="1" indent="1"/>
      <protection/>
    </xf>
    <xf numFmtId="0" fontId="28" fillId="0" borderId="31" xfId="0" applyFont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7" fillId="0" borderId="39" xfId="0" applyFont="1" applyBorder="1" applyAlignment="1" applyProtection="1">
      <alignment horizontal="left" vertical="center" wrapText="1" indent="1"/>
      <protection/>
    </xf>
    <xf numFmtId="0" fontId="16" fillId="0" borderId="0" xfId="58" applyFont="1" applyFill="1" applyProtection="1">
      <alignment/>
      <protection/>
    </xf>
    <xf numFmtId="0" fontId="16" fillId="0" borderId="0" xfId="58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36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4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6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6" xfId="0" applyNumberFormat="1" applyFont="1" applyFill="1" applyBorder="1" applyAlignment="1" applyProtection="1" quotePrefix="1">
      <alignment horizontal="left" vertical="center" wrapText="1" indent="6"/>
      <protection/>
    </xf>
    <xf numFmtId="164" fontId="26" fillId="0" borderId="16" xfId="0" applyNumberFormat="1" applyFont="1" applyFill="1" applyBorder="1" applyAlignment="1" applyProtection="1" quotePrefix="1">
      <alignment horizontal="left" vertical="center" wrapText="1" indent="6"/>
      <protection/>
    </xf>
    <xf numFmtId="164" fontId="26" fillId="0" borderId="16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9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37" fillId="0" borderId="0" xfId="0" applyNumberFormat="1" applyFont="1" applyFill="1" applyAlignment="1">
      <alignment horizontal="center" vertical="center" wrapText="1"/>
    </xf>
    <xf numFmtId="164" fontId="37" fillId="0" borderId="0" xfId="0" applyNumberFormat="1" applyFont="1" applyFill="1" applyAlignment="1">
      <alignment vertical="center" wrapText="1"/>
    </xf>
    <xf numFmtId="164" fontId="23" fillId="0" borderId="0" xfId="0" applyNumberFormat="1" applyFont="1" applyFill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 applyProtection="1">
      <alignment horizontal="left" vertical="center" wrapText="1" indent="1"/>
      <protection/>
    </xf>
    <xf numFmtId="164" fontId="2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 applyProtection="1">
      <alignment horizontal="lef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4" xfId="0" applyFont="1" applyFill="1" applyBorder="1" applyAlignment="1" applyProtection="1">
      <alignment horizontal="left" vertical="center" wrapText="1" indent="8"/>
      <protection/>
    </xf>
    <xf numFmtId="0" fontId="26" fillId="0" borderId="27" xfId="0" applyFont="1" applyFill="1" applyBorder="1" applyAlignment="1" applyProtection="1">
      <alignment vertical="center" wrapText="1"/>
      <protection locked="0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 applyProtection="1">
      <alignment vertical="center" wrapText="1"/>
      <protection locked="0"/>
    </xf>
    <xf numFmtId="164" fontId="2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 applyProtection="1">
      <alignment vertical="center" wrapText="1"/>
      <protection/>
    </xf>
    <xf numFmtId="164" fontId="25" fillId="0" borderId="32" xfId="0" applyNumberFormat="1" applyFont="1" applyFill="1" applyBorder="1" applyAlignment="1" applyProtection="1">
      <alignment vertical="center" wrapText="1"/>
      <protection/>
    </xf>
    <xf numFmtId="164" fontId="2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39" fillId="0" borderId="0" xfId="58" applyFont="1" applyFill="1">
      <alignment/>
      <protection/>
    </xf>
    <xf numFmtId="164" fontId="38" fillId="0" borderId="0" xfId="58" applyNumberFormat="1" applyFont="1" applyFill="1" applyBorder="1" applyAlignment="1" applyProtection="1">
      <alignment horizontal="centerContinuous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36" fillId="0" borderId="3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26" fillId="0" borderId="27" xfId="58" applyFont="1" applyFill="1" applyBorder="1" applyAlignment="1" applyProtection="1">
      <alignment vertical="center"/>
      <protection locked="0"/>
    </xf>
    <xf numFmtId="166" fontId="26" fillId="0" borderId="27" xfId="40" applyNumberFormat="1" applyFont="1" applyFill="1" applyBorder="1" applyAlignment="1" applyProtection="1">
      <alignment vertical="center"/>
      <protection locked="0"/>
    </xf>
    <xf numFmtId="166" fontId="0" fillId="0" borderId="27" xfId="40" applyNumberFormat="1" applyFont="1" applyFill="1" applyBorder="1" applyAlignment="1" applyProtection="1">
      <alignment/>
      <protection locked="0"/>
    </xf>
    <xf numFmtId="166" fontId="0" fillId="0" borderId="28" xfId="40" applyNumberFormat="1" applyFont="1" applyFill="1" applyBorder="1" applyAlignment="1">
      <alignment/>
    </xf>
    <xf numFmtId="0" fontId="0" fillId="0" borderId="16" xfId="58" applyFont="1" applyFill="1" applyBorder="1" applyAlignment="1">
      <alignment horizontal="center" vertical="center"/>
      <protection/>
    </xf>
    <xf numFmtId="0" fontId="26" fillId="0" borderId="21" xfId="58" applyFont="1" applyFill="1" applyBorder="1" applyProtection="1">
      <alignment/>
      <protection locked="0"/>
    </xf>
    <xf numFmtId="166" fontId="0" fillId="0" borderId="21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1" xfId="58" applyFont="1" applyFill="1" applyBorder="1" applyProtection="1">
      <alignment/>
      <protection locked="0"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1" xfId="58" applyFont="1" applyFill="1" applyBorder="1" applyProtection="1">
      <alignment/>
      <protection locked="0"/>
    </xf>
    <xf numFmtId="166" fontId="0" fillId="0" borderId="31" xfId="40" applyNumberFormat="1" applyFont="1" applyFill="1" applyBorder="1" applyAlignment="1" applyProtection="1">
      <alignment/>
      <protection locked="0"/>
    </xf>
    <xf numFmtId="0" fontId="36" fillId="0" borderId="12" xfId="58" applyFont="1" applyFill="1" applyBorder="1">
      <alignment/>
      <protection/>
    </xf>
    <xf numFmtId="166" fontId="0" fillId="0" borderId="12" xfId="58" applyNumberFormat="1" applyFont="1" applyFill="1" applyBorder="1">
      <alignment/>
      <protection/>
    </xf>
    <xf numFmtId="166" fontId="0" fillId="0" borderId="13" xfId="58" applyNumberFormat="1" applyFont="1" applyFill="1" applyBorder="1">
      <alignment/>
      <protection/>
    </xf>
    <xf numFmtId="0" fontId="16" fillId="0" borderId="0" xfId="60" applyFill="1" applyProtection="1">
      <alignment/>
      <protection locked="0"/>
    </xf>
    <xf numFmtId="0" fontId="16" fillId="0" borderId="0" xfId="60" applyFill="1" applyProtection="1">
      <alignment/>
      <protection/>
    </xf>
    <xf numFmtId="0" fontId="23" fillId="0" borderId="0" xfId="0" applyFont="1" applyFill="1" applyAlignment="1">
      <alignment horizontal="right"/>
    </xf>
    <xf numFmtId="0" fontId="24" fillId="0" borderId="14" xfId="60" applyFont="1" applyFill="1" applyBorder="1" applyAlignment="1" applyProtection="1">
      <alignment horizontal="center" vertical="center" wrapText="1"/>
      <protection/>
    </xf>
    <xf numFmtId="0" fontId="24" fillId="0" borderId="33" xfId="60" applyFont="1" applyFill="1" applyBorder="1" applyAlignment="1" applyProtection="1">
      <alignment horizontal="center" vertical="center"/>
      <protection/>
    </xf>
    <xf numFmtId="0" fontId="24" fillId="0" borderId="15" xfId="60" applyFont="1" applyFill="1" applyBorder="1" applyAlignment="1" applyProtection="1">
      <alignment horizontal="center" vertical="center"/>
      <protection/>
    </xf>
    <xf numFmtId="0" fontId="26" fillId="0" borderId="11" xfId="60" applyFont="1" applyFill="1" applyBorder="1" applyAlignment="1" applyProtection="1">
      <alignment horizontal="left" vertical="center" indent="1"/>
      <protection/>
    </xf>
    <xf numFmtId="0" fontId="16" fillId="0" borderId="0" xfId="60" applyFill="1" applyAlignment="1" applyProtection="1">
      <alignment vertical="center"/>
      <protection/>
    </xf>
    <xf numFmtId="0" fontId="26" fillId="0" borderId="23" xfId="60" applyFont="1" applyFill="1" applyBorder="1" applyAlignment="1" applyProtection="1">
      <alignment horizontal="left" vertical="center" indent="1"/>
      <protection/>
    </xf>
    <xf numFmtId="0" fontId="26" fillId="0" borderId="24" xfId="60" applyFont="1" applyFill="1" applyBorder="1" applyAlignment="1" applyProtection="1">
      <alignment horizontal="left" vertical="center" indent="1"/>
      <protection/>
    </xf>
    <xf numFmtId="164" fontId="26" fillId="0" borderId="24" xfId="60" applyNumberFormat="1" applyFont="1" applyFill="1" applyBorder="1" applyAlignment="1" applyProtection="1">
      <alignment vertical="center"/>
      <protection locked="0"/>
    </xf>
    <xf numFmtId="164" fontId="26" fillId="0" borderId="25" xfId="60" applyNumberFormat="1" applyFont="1" applyFill="1" applyBorder="1" applyAlignment="1" applyProtection="1">
      <alignment vertical="center"/>
      <protection/>
    </xf>
    <xf numFmtId="0" fontId="26" fillId="0" borderId="16" xfId="60" applyFont="1" applyFill="1" applyBorder="1" applyAlignment="1" applyProtection="1">
      <alignment horizontal="left" vertical="center" indent="1"/>
      <protection/>
    </xf>
    <xf numFmtId="0" fontId="26" fillId="0" borderId="21" xfId="60" applyFont="1" applyFill="1" applyBorder="1" applyAlignment="1" applyProtection="1">
      <alignment horizontal="left" vertical="center" indent="1"/>
      <protection/>
    </xf>
    <xf numFmtId="164" fontId="26" fillId="0" borderId="21" xfId="60" applyNumberFormat="1" applyFont="1" applyFill="1" applyBorder="1" applyAlignment="1" applyProtection="1">
      <alignment vertical="center"/>
      <protection locked="0"/>
    </xf>
    <xf numFmtId="164" fontId="26" fillId="0" borderId="22" xfId="60" applyNumberFormat="1" applyFont="1" applyFill="1" applyBorder="1" applyAlignment="1" applyProtection="1">
      <alignment vertical="center"/>
      <protection/>
    </xf>
    <xf numFmtId="0" fontId="16" fillId="0" borderId="0" xfId="60" applyFill="1" applyAlignment="1" applyProtection="1">
      <alignment vertical="center"/>
      <protection locked="0"/>
    </xf>
    <xf numFmtId="164" fontId="26" fillId="0" borderId="27" xfId="60" applyNumberFormat="1" applyFont="1" applyFill="1" applyBorder="1" applyAlignment="1" applyProtection="1">
      <alignment vertical="center"/>
      <protection locked="0"/>
    </xf>
    <xf numFmtId="164" fontId="26" fillId="0" borderId="28" xfId="60" applyNumberFormat="1" applyFont="1" applyFill="1" applyBorder="1" applyAlignment="1" applyProtection="1">
      <alignment vertical="center"/>
      <protection/>
    </xf>
    <xf numFmtId="0" fontId="26" fillId="0" borderId="21" xfId="60" applyFont="1" applyFill="1" applyBorder="1" applyAlignment="1" applyProtection="1">
      <alignment horizontal="left" vertical="center" wrapText="1" indent="1"/>
      <protection/>
    </xf>
    <xf numFmtId="0" fontId="24" fillId="0" borderId="12" xfId="60" applyFont="1" applyFill="1" applyBorder="1" applyAlignment="1" applyProtection="1">
      <alignment horizontal="left" vertical="center" indent="1"/>
      <protection/>
    </xf>
    <xf numFmtId="164" fontId="25" fillId="0" borderId="12" xfId="60" applyNumberFormat="1" applyFont="1" applyFill="1" applyBorder="1" applyAlignment="1" applyProtection="1">
      <alignment vertical="center"/>
      <protection/>
    </xf>
    <xf numFmtId="164" fontId="25" fillId="0" borderId="13" xfId="60" applyNumberFormat="1" applyFont="1" applyFill="1" applyBorder="1" applyAlignment="1" applyProtection="1">
      <alignment vertical="center"/>
      <protection/>
    </xf>
    <xf numFmtId="0" fontId="26" fillId="0" borderId="26" xfId="60" applyFont="1" applyFill="1" applyBorder="1" applyAlignment="1" applyProtection="1">
      <alignment horizontal="left" vertical="center" indent="1"/>
      <protection/>
    </xf>
    <xf numFmtId="0" fontId="26" fillId="0" borderId="27" xfId="60" applyFont="1" applyFill="1" applyBorder="1" applyAlignment="1" applyProtection="1">
      <alignment horizontal="left" vertical="center" indent="1"/>
      <protection/>
    </xf>
    <xf numFmtId="0" fontId="25" fillId="0" borderId="11" xfId="60" applyFont="1" applyFill="1" applyBorder="1" applyAlignment="1" applyProtection="1">
      <alignment horizontal="left" vertical="center" indent="1"/>
      <protection/>
    </xf>
    <xf numFmtId="0" fontId="24" fillId="0" borderId="12" xfId="60" applyFont="1" applyFill="1" applyBorder="1" applyAlignment="1" applyProtection="1">
      <alignment horizontal="left" indent="1"/>
      <protection/>
    </xf>
    <xf numFmtId="164" fontId="25" fillId="0" borderId="12" xfId="60" applyNumberFormat="1" applyFont="1" applyFill="1" applyBorder="1" applyProtection="1">
      <alignment/>
      <protection/>
    </xf>
    <xf numFmtId="164" fontId="25" fillId="0" borderId="13" xfId="60" applyNumberFormat="1" applyFont="1" applyFill="1" applyBorder="1" applyProtection="1">
      <alignment/>
      <protection/>
    </xf>
    <xf numFmtId="0" fontId="0" fillId="0" borderId="0" xfId="60" applyFont="1" applyFill="1" applyProtection="1">
      <alignment/>
      <protection/>
    </xf>
    <xf numFmtId="0" fontId="38" fillId="0" borderId="0" xfId="60" applyFont="1" applyFill="1" applyProtection="1">
      <alignment/>
      <protection locked="0"/>
    </xf>
    <xf numFmtId="0" fontId="21" fillId="0" borderId="0" xfId="60" applyFont="1" applyFill="1" applyProtection="1">
      <alignment/>
      <protection locked="0"/>
    </xf>
    <xf numFmtId="0" fontId="31" fillId="0" borderId="0" xfId="0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center" vertical="center" wrapText="1"/>
      <protection/>
    </xf>
    <xf numFmtId="0" fontId="25" fillId="0" borderId="19" xfId="58" applyFont="1" applyFill="1" applyBorder="1" applyAlignment="1" applyProtection="1">
      <alignment horizontal="center" vertical="center" wrapText="1"/>
      <protection/>
    </xf>
    <xf numFmtId="0" fontId="25" fillId="0" borderId="20" xfId="58" applyFont="1" applyFill="1" applyBorder="1" applyAlignment="1" applyProtection="1">
      <alignment horizontal="center" vertical="center" wrapText="1"/>
      <protection/>
    </xf>
    <xf numFmtId="0" fontId="26" fillId="0" borderId="11" xfId="58" applyFont="1" applyFill="1" applyBorder="1" applyAlignment="1" applyProtection="1">
      <alignment horizontal="center" vertical="center"/>
      <protection/>
    </xf>
    <xf numFmtId="0" fontId="26" fillId="0" borderId="12" xfId="58" applyFont="1" applyFill="1" applyBorder="1" applyAlignment="1" applyProtection="1">
      <alignment horizontal="center" vertical="center"/>
      <protection/>
    </xf>
    <xf numFmtId="0" fontId="26" fillId="0" borderId="13" xfId="58" applyFont="1" applyFill="1" applyBorder="1" applyAlignment="1" applyProtection="1">
      <alignment horizontal="center" vertical="center"/>
      <protection/>
    </xf>
    <xf numFmtId="0" fontId="26" fillId="0" borderId="18" xfId="58" applyFont="1" applyFill="1" applyBorder="1" applyAlignment="1" applyProtection="1">
      <alignment horizontal="center" vertical="center"/>
      <protection/>
    </xf>
    <xf numFmtId="0" fontId="26" fillId="0" borderId="27" xfId="58" applyFont="1" applyFill="1" applyBorder="1" applyProtection="1">
      <alignment/>
      <protection/>
    </xf>
    <xf numFmtId="166" fontId="26" fillId="0" borderId="50" xfId="40" applyNumberFormat="1" applyFont="1" applyFill="1" applyBorder="1" applyAlignment="1" applyProtection="1">
      <alignment/>
      <protection locked="0"/>
    </xf>
    <xf numFmtId="0" fontId="26" fillId="0" borderId="16" xfId="58" applyFont="1" applyFill="1" applyBorder="1" applyAlignment="1" applyProtection="1">
      <alignment horizontal="center" vertical="center"/>
      <protection/>
    </xf>
    <xf numFmtId="0" fontId="33" fillId="0" borderId="21" xfId="0" applyFont="1" applyBorder="1" applyAlignment="1">
      <alignment horizontal="justify" wrapText="1"/>
    </xf>
    <xf numFmtId="166" fontId="26" fillId="0" borderId="17" xfId="40" applyNumberFormat="1" applyFont="1" applyFill="1" applyBorder="1" applyAlignment="1" applyProtection="1">
      <alignment/>
      <protection locked="0"/>
    </xf>
    <xf numFmtId="0" fontId="33" fillId="0" borderId="21" xfId="0" applyFont="1" applyBorder="1" applyAlignment="1">
      <alignment wrapText="1"/>
    </xf>
    <xf numFmtId="0" fontId="26" fillId="0" borderId="29" xfId="58" applyFont="1" applyFill="1" applyBorder="1" applyAlignment="1" applyProtection="1">
      <alignment horizontal="center" vertical="center"/>
      <protection/>
    </xf>
    <xf numFmtId="166" fontId="26" fillId="0" borderId="38" xfId="40" applyNumberFormat="1" applyFont="1" applyFill="1" applyBorder="1" applyAlignment="1" applyProtection="1">
      <alignment/>
      <protection locked="0"/>
    </xf>
    <xf numFmtId="0" fontId="33" fillId="0" borderId="36" xfId="0" applyFont="1" applyBorder="1" applyAlignment="1">
      <alignment wrapText="1"/>
    </xf>
    <xf numFmtId="166" fontId="25" fillId="0" borderId="13" xfId="4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1" fillId="0" borderId="0" xfId="0" applyFont="1" applyFill="1" applyBorder="1" applyAlignment="1" applyProtection="1">
      <alignment horizontal="right"/>
      <protection/>
    </xf>
    <xf numFmtId="0" fontId="32" fillId="0" borderId="14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164" fontId="28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2" xfId="0" applyFont="1" applyFill="1" applyBorder="1" applyAlignment="1" applyProtection="1">
      <alignment horizontal="left" vertical="center" wrapText="1"/>
      <protection locked="0"/>
    </xf>
    <xf numFmtId="0" fontId="28" fillId="0" borderId="53" xfId="0" applyFont="1" applyFill="1" applyBorder="1" applyAlignment="1" applyProtection="1">
      <alignment horizontal="left" vertical="center" wrapText="1"/>
      <protection locked="0"/>
    </xf>
    <xf numFmtId="0" fontId="32" fillId="0" borderId="11" xfId="0" applyFont="1" applyFill="1" applyBorder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2" fillId="0" borderId="19" xfId="58" applyFont="1" applyFill="1" applyBorder="1" applyProtection="1">
      <alignment/>
      <protection locked="0"/>
    </xf>
    <xf numFmtId="166" fontId="26" fillId="0" borderId="20" xfId="40" applyNumberFormat="1" applyFont="1" applyFill="1" applyBorder="1" applyAlignment="1" applyProtection="1">
      <alignment horizontal="right"/>
      <protection locked="0"/>
    </xf>
    <xf numFmtId="0" fontId="26" fillId="0" borderId="21" xfId="58" applyFont="1" applyFill="1" applyBorder="1" applyAlignment="1" applyProtection="1">
      <alignment horizontal="center"/>
      <protection locked="0"/>
    </xf>
    <xf numFmtId="166" fontId="26" fillId="0" borderId="22" xfId="40" applyNumberFormat="1" applyFont="1" applyFill="1" applyBorder="1" applyAlignment="1" applyProtection="1">
      <alignment/>
      <protection locked="0"/>
    </xf>
    <xf numFmtId="0" fontId="26" fillId="0" borderId="31" xfId="58" applyFont="1" applyFill="1" applyBorder="1" applyProtection="1">
      <alignment/>
      <protection locked="0"/>
    </xf>
    <xf numFmtId="166" fontId="26" fillId="0" borderId="30" xfId="40" applyNumberFormat="1" applyFont="1" applyFill="1" applyBorder="1" applyAlignment="1" applyProtection="1">
      <alignment/>
      <protection locked="0"/>
    </xf>
    <xf numFmtId="0" fontId="25" fillId="0" borderId="12" xfId="58" applyFont="1" applyFill="1" applyBorder="1" applyAlignment="1" applyProtection="1">
      <alignment horizontal="left" vertical="center" wrapText="1"/>
      <protection/>
    </xf>
    <xf numFmtId="166" fontId="26" fillId="0" borderId="13" xfId="4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33" xfId="0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right" vertical="center" indent="1"/>
      <protection/>
    </xf>
    <xf numFmtId="0" fontId="26" fillId="0" borderId="19" xfId="0" applyFont="1" applyBorder="1" applyAlignment="1" applyProtection="1">
      <alignment horizontal="left" vertical="center" indent="1"/>
      <protection locked="0"/>
    </xf>
    <xf numFmtId="3" fontId="26" fillId="0" borderId="20" xfId="0" applyNumberFormat="1" applyFont="1" applyBorder="1" applyAlignment="1" applyProtection="1">
      <alignment horizontal="right" vertical="center" indent="1"/>
      <protection locked="0"/>
    </xf>
    <xf numFmtId="0" fontId="26" fillId="0" borderId="16" xfId="0" applyFont="1" applyBorder="1" applyAlignment="1" applyProtection="1">
      <alignment horizontal="right" vertical="center" indent="1"/>
      <protection/>
    </xf>
    <xf numFmtId="0" fontId="26" fillId="0" borderId="21" xfId="0" applyFont="1" applyBorder="1" applyAlignment="1" applyProtection="1">
      <alignment horizontal="left" vertical="center" indent="1"/>
      <protection locked="0"/>
    </xf>
    <xf numFmtId="3" fontId="26" fillId="0" borderId="22" xfId="0" applyNumberFormat="1" applyFont="1" applyBorder="1" applyAlignment="1" applyProtection="1">
      <alignment horizontal="right" vertical="center" indent="1"/>
      <protection locked="0"/>
    </xf>
    <xf numFmtId="3" fontId="26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6" fillId="0" borderId="29" xfId="0" applyFont="1" applyBorder="1" applyAlignment="1" applyProtection="1">
      <alignment horizontal="right" vertical="center" indent="1"/>
      <protection/>
    </xf>
    <xf numFmtId="0" fontId="26" fillId="0" borderId="31" xfId="0" applyFont="1" applyBorder="1" applyAlignment="1" applyProtection="1">
      <alignment horizontal="left" vertical="center" indent="1"/>
      <protection locked="0"/>
    </xf>
    <xf numFmtId="3" fontId="26" fillId="0" borderId="30" xfId="0" applyNumberFormat="1" applyFont="1" applyFill="1" applyBorder="1" applyAlignment="1" applyProtection="1">
      <alignment horizontal="right" vertical="center" indent="1"/>
      <protection locked="0"/>
    </xf>
    <xf numFmtId="164" fontId="0" fillId="18" borderId="40" xfId="0" applyNumberFormat="1" applyFont="1" applyFill="1" applyBorder="1" applyAlignment="1" applyProtection="1">
      <alignment horizontal="left" vertical="center" wrapText="1" indent="2"/>
      <protection/>
    </xf>
    <xf numFmtId="3" fontId="36" fillId="0" borderId="13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Alignment="1">
      <alignment vertical="center" wrapText="1"/>
    </xf>
    <xf numFmtId="164" fontId="23" fillId="0" borderId="0" xfId="0" applyNumberFormat="1" applyFont="1" applyFill="1" applyAlignment="1" applyProtection="1">
      <alignment horizontal="right" wrapText="1"/>
      <protection/>
    </xf>
    <xf numFmtId="164" fontId="36" fillId="0" borderId="0" xfId="0" applyNumberFormat="1" applyFont="1" applyFill="1" applyAlignment="1">
      <alignment horizontal="center" vertical="center" wrapText="1"/>
    </xf>
    <xf numFmtId="164" fontId="25" fillId="0" borderId="32" xfId="0" applyNumberFormat="1" applyFont="1" applyFill="1" applyBorder="1" applyAlignment="1" applyProtection="1">
      <alignment horizontal="center" vertical="center" wrapText="1"/>
      <protection/>
    </xf>
    <xf numFmtId="164" fontId="25" fillId="0" borderId="49" xfId="0" applyNumberFormat="1" applyFont="1" applyFill="1" applyBorder="1" applyAlignment="1" applyProtection="1">
      <alignment horizontal="center" vertical="center" wrapText="1"/>
      <protection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1" fontId="26" fillId="0" borderId="21" xfId="0" applyNumberFormat="1" applyFont="1" applyFill="1" applyBorder="1" applyAlignment="1" applyProtection="1">
      <alignment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/>
    </xf>
    <xf numFmtId="164" fontId="26" fillId="0" borderId="31" xfId="0" applyNumberFormat="1" applyFont="1" applyFill="1" applyBorder="1" applyAlignment="1" applyProtection="1">
      <alignment vertical="center" wrapText="1"/>
      <protection locked="0"/>
    </xf>
    <xf numFmtId="1" fontId="26" fillId="0" borderId="31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/>
    </xf>
    <xf numFmtId="164" fontId="24" fillId="0" borderId="11" xfId="0" applyNumberFormat="1" applyFont="1" applyFill="1" applyBorder="1" applyAlignment="1" applyProtection="1">
      <alignment horizontal="left"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5" fillId="19" borderId="12" xfId="0" applyNumberFormat="1" applyFont="1" applyFill="1" applyBorder="1" applyAlignment="1" applyProtection="1">
      <alignment vertical="center" wrapTex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/>
    </xf>
    <xf numFmtId="164" fontId="3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49" fontId="26" fillId="0" borderId="18" xfId="0" applyNumberFormat="1" applyFont="1" applyFill="1" applyBorder="1" applyAlignment="1" applyProtection="1">
      <alignment vertical="center"/>
      <protection/>
    </xf>
    <xf numFmtId="3" fontId="26" fillId="0" borderId="19" xfId="0" applyNumberFormat="1" applyFont="1" applyFill="1" applyBorder="1" applyAlignment="1" applyProtection="1">
      <alignment vertical="center"/>
      <protection locked="0"/>
    </xf>
    <xf numFmtId="3" fontId="26" fillId="0" borderId="20" xfId="0" applyNumberFormat="1" applyFont="1" applyFill="1" applyBorder="1" applyAlignment="1" applyProtection="1">
      <alignment vertical="center"/>
      <protection/>
    </xf>
    <xf numFmtId="49" fontId="29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22" xfId="0" applyNumberFormat="1" applyFont="1" applyFill="1" applyBorder="1" applyAlignment="1" applyProtection="1">
      <alignment vertical="center"/>
      <protection/>
    </xf>
    <xf numFmtId="49" fontId="26" fillId="0" borderId="16" xfId="0" applyNumberFormat="1" applyFont="1" applyFill="1" applyBorder="1" applyAlignment="1" applyProtection="1">
      <alignment vertical="center"/>
      <protection/>
    </xf>
    <xf numFmtId="3" fontId="26" fillId="0" borderId="21" xfId="0" applyNumberFormat="1" applyFont="1" applyFill="1" applyBorder="1" applyAlignment="1" applyProtection="1">
      <alignment vertical="center"/>
      <protection locked="0"/>
    </xf>
    <xf numFmtId="3" fontId="26" fillId="0" borderId="22" xfId="0" applyNumberFormat="1" applyFont="1" applyFill="1" applyBorder="1" applyAlignment="1" applyProtection="1">
      <alignment vertical="center"/>
      <protection/>
    </xf>
    <xf numFmtId="49" fontId="26" fillId="0" borderId="29" xfId="0" applyNumberFormat="1" applyFont="1" applyFill="1" applyBorder="1" applyAlignment="1" applyProtection="1">
      <alignment vertical="center"/>
      <protection locked="0"/>
    </xf>
    <xf numFmtId="3" fontId="26" fillId="0" borderId="31" xfId="0" applyNumberFormat="1" applyFont="1" applyFill="1" applyBorder="1" applyAlignment="1" applyProtection="1">
      <alignment vertical="center"/>
      <protection locked="0"/>
    </xf>
    <xf numFmtId="49" fontId="24" fillId="0" borderId="11" xfId="0" applyNumberFormat="1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 applyProtection="1">
      <alignment vertical="center"/>
      <protection/>
    </xf>
    <xf numFmtId="3" fontId="26" fillId="0" borderId="13" xfId="0" applyNumberFormat="1" applyFont="1" applyFill="1" applyBorder="1" applyAlignment="1" applyProtection="1">
      <alignment vertical="center"/>
      <protection/>
    </xf>
    <xf numFmtId="49" fontId="26" fillId="0" borderId="16" xfId="0" applyNumberFormat="1" applyFont="1" applyFill="1" applyBorder="1" applyAlignment="1" applyProtection="1">
      <alignment horizontal="left" vertical="center"/>
      <protection/>
    </xf>
    <xf numFmtId="49" fontId="26" fillId="0" borderId="16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3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24" fillId="0" borderId="54" xfId="0" applyFont="1" applyFill="1" applyBorder="1" applyAlignment="1" applyProtection="1">
      <alignment vertical="center"/>
      <protection/>
    </xf>
    <xf numFmtId="0" fontId="24" fillId="0" borderId="55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164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49" fontId="26" fillId="0" borderId="21" xfId="0" applyNumberFormat="1" applyFont="1" applyFill="1" applyBorder="1" applyAlignment="1" applyProtection="1">
      <alignment horizontal="center" vertical="center" wrapTex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vertical="center" wrapText="1"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49" fontId="26" fillId="0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58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9" xfId="0" applyFont="1" applyFill="1" applyBorder="1" applyAlignment="1" applyProtection="1">
      <alignment horizontal="center" vertical="center" wrapText="1"/>
      <protection/>
    </xf>
    <xf numFmtId="49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58" applyFont="1" applyFill="1" applyBorder="1" applyAlignment="1" applyProtection="1">
      <alignment horizontal="left" vertical="center" wrapText="1" indent="1"/>
      <protection/>
    </xf>
    <xf numFmtId="164" fontId="2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2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25" fillId="0" borderId="33" xfId="58" applyFont="1" applyFill="1" applyBorder="1" applyAlignment="1" applyProtection="1">
      <alignment horizontal="left" vertical="center" wrapText="1" indent="1"/>
      <protection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39" fillId="0" borderId="35" xfId="0" applyFont="1" applyFill="1" applyBorder="1" applyAlignment="1" applyProtection="1">
      <alignment vertical="center" wrapText="1"/>
      <protection/>
    </xf>
    <xf numFmtId="49" fontId="26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6" xfId="58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44" fillId="0" borderId="59" xfId="0" applyFont="1" applyBorder="1" applyAlignment="1" applyProtection="1">
      <alignment horizontal="center" wrapText="1"/>
      <protection/>
    </xf>
    <xf numFmtId="0" fontId="25" fillId="0" borderId="59" xfId="58" applyFont="1" applyFill="1" applyBorder="1" applyAlignment="1" applyProtection="1">
      <alignment horizontal="left" vertical="center" wrapText="1" indent="1"/>
      <protection/>
    </xf>
    <xf numFmtId="164" fontId="2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59" xfId="0" applyFont="1" applyBorder="1" applyAlignment="1" applyProtection="1">
      <alignment horizontal="center" wrapText="1"/>
      <protection/>
    </xf>
    <xf numFmtId="0" fontId="46" fillId="0" borderId="59" xfId="0" applyFont="1" applyBorder="1" applyAlignment="1" applyProtection="1">
      <alignment horizontal="left" wrapText="1" indent="1"/>
      <protection/>
    </xf>
    <xf numFmtId="164" fontId="2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60" xfId="0" applyFont="1" applyFill="1" applyBorder="1" applyAlignment="1" applyProtection="1">
      <alignment horizontal="center" vertical="center" wrapText="1"/>
      <protection/>
    </xf>
    <xf numFmtId="0" fontId="25" fillId="0" borderId="61" xfId="0" applyFont="1" applyFill="1" applyBorder="1" applyAlignment="1" applyProtection="1">
      <alignment horizontal="center" vertical="center" wrapText="1"/>
      <protection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 wrapText="1"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49" fontId="26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49" fontId="2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0" fillId="0" borderId="61" xfId="0" applyFont="1" applyFill="1" applyBorder="1" applyAlignment="1" applyProtection="1">
      <alignment vertical="center" wrapText="1"/>
      <protection/>
    </xf>
    <xf numFmtId="0" fontId="36" fillId="0" borderId="59" xfId="0" applyFont="1" applyFill="1" applyBorder="1" applyAlignment="1" applyProtection="1">
      <alignment vertical="center" wrapText="1"/>
      <protection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0" xfId="0" applyNumberFormat="1" applyFont="1" applyFill="1" applyAlignment="1" applyProtection="1">
      <alignment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49" fontId="24" fillId="0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49" fontId="24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 wrapText="1"/>
    </xf>
    <xf numFmtId="0" fontId="24" fillId="0" borderId="20" xfId="0" applyFont="1" applyFill="1" applyBorder="1" applyAlignment="1" applyProtection="1" quotePrefix="1">
      <alignment horizontal="right" vertical="center" indent="1"/>
      <protection/>
    </xf>
    <xf numFmtId="0" fontId="24" fillId="0" borderId="62" xfId="0" applyFont="1" applyFill="1" applyBorder="1" applyAlignment="1" applyProtection="1">
      <alignment horizontal="right" vertical="center" indent="1"/>
      <protection/>
    </xf>
    <xf numFmtId="0" fontId="24" fillId="0" borderId="15" xfId="0" applyFont="1" applyFill="1" applyBorder="1" applyAlignment="1" applyProtection="1">
      <alignment horizontal="right" vertical="center" wrapText="1" indent="1"/>
      <protection/>
    </xf>
    <xf numFmtId="164" fontId="24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49" xfId="0" applyFont="1" applyBorder="1" applyAlignment="1" applyProtection="1">
      <alignment horizontal="left" vertical="center" wrapText="1" indent="1"/>
      <protection/>
    </xf>
    <xf numFmtId="164" fontId="2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49" fontId="26" fillId="0" borderId="24" xfId="0" applyNumberFormat="1" applyFont="1" applyFill="1" applyBorder="1" applyAlignment="1" applyProtection="1">
      <alignment horizontal="center" vertical="center" wrapText="1"/>
      <protection/>
    </xf>
    <xf numFmtId="164" fontId="25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47" fillId="0" borderId="0" xfId="56">
      <alignment/>
      <protection/>
    </xf>
    <xf numFmtId="3" fontId="47" fillId="0" borderId="0" xfId="56" applyNumberFormat="1">
      <alignment/>
      <protection/>
    </xf>
    <xf numFmtId="49" fontId="47" fillId="0" borderId="0" xfId="56" applyNumberFormat="1">
      <alignment/>
      <protection/>
    </xf>
    <xf numFmtId="0" fontId="47" fillId="0" borderId="0" xfId="56" applyFont="1" applyBorder="1" applyAlignment="1">
      <alignment horizontal="right"/>
      <protection/>
    </xf>
    <xf numFmtId="49" fontId="49" fillId="0" borderId="0" xfId="56" applyNumberFormat="1" applyFont="1">
      <alignment/>
      <protection/>
    </xf>
    <xf numFmtId="49" fontId="49" fillId="20" borderId="64" xfId="56" applyNumberFormat="1" applyFont="1" applyFill="1" applyBorder="1" applyAlignment="1">
      <alignment horizontal="center"/>
      <protection/>
    </xf>
    <xf numFmtId="49" fontId="47" fillId="0" borderId="64" xfId="56" applyNumberFormat="1" applyBorder="1">
      <alignment/>
      <protection/>
    </xf>
    <xf numFmtId="0" fontId="47" fillId="0" borderId="64" xfId="56" applyBorder="1">
      <alignment/>
      <protection/>
    </xf>
    <xf numFmtId="3" fontId="47" fillId="0" borderId="64" xfId="56" applyNumberFormat="1" applyBorder="1">
      <alignment/>
      <protection/>
    </xf>
    <xf numFmtId="49" fontId="49" fillId="0" borderId="64" xfId="56" applyNumberFormat="1" applyFont="1" applyBorder="1">
      <alignment/>
      <protection/>
    </xf>
    <xf numFmtId="0" fontId="49" fillId="0" borderId="64" xfId="56" applyFont="1" applyBorder="1">
      <alignment/>
      <protection/>
    </xf>
    <xf numFmtId="3" fontId="50" fillId="0" borderId="64" xfId="56" applyNumberFormat="1" applyFont="1" applyBorder="1">
      <alignment/>
      <protection/>
    </xf>
    <xf numFmtId="9" fontId="47" fillId="0" borderId="0" xfId="56" applyNumberFormat="1">
      <alignment/>
      <protection/>
    </xf>
    <xf numFmtId="49" fontId="47" fillId="0" borderId="0" xfId="56" applyNumberFormat="1" applyBorder="1">
      <alignment/>
      <protection/>
    </xf>
    <xf numFmtId="0" fontId="47" fillId="0" borderId="0" xfId="56" applyBorder="1">
      <alignment/>
      <protection/>
    </xf>
    <xf numFmtId="3" fontId="47" fillId="0" borderId="0" xfId="56" applyNumberFormat="1" applyBorder="1">
      <alignment/>
      <protection/>
    </xf>
    <xf numFmtId="3" fontId="50" fillId="20" borderId="64" xfId="56" applyNumberFormat="1" applyFont="1" applyFill="1" applyBorder="1" applyAlignment="1">
      <alignment horizontal="right" vertical="center"/>
      <protection/>
    </xf>
    <xf numFmtId="49" fontId="49" fillId="20" borderId="65" xfId="56" applyNumberFormat="1" applyFont="1" applyFill="1" applyBorder="1">
      <alignment/>
      <protection/>
    </xf>
    <xf numFmtId="0" fontId="47" fillId="20" borderId="0" xfId="56" applyFill="1" applyBorder="1">
      <alignment/>
      <protection/>
    </xf>
    <xf numFmtId="49" fontId="49" fillId="20" borderId="66" xfId="56" applyNumberFormat="1" applyFont="1" applyFill="1" applyBorder="1">
      <alignment/>
      <protection/>
    </xf>
    <xf numFmtId="0" fontId="47" fillId="20" borderId="67" xfId="56" applyFill="1" applyBorder="1">
      <alignment/>
      <protection/>
    </xf>
    <xf numFmtId="0" fontId="24" fillId="0" borderId="68" xfId="0" applyFont="1" applyFill="1" applyBorder="1" applyAlignment="1" applyProtection="1">
      <alignment horizontal="center" vertical="center" wrapText="1"/>
      <protection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16" fillId="0" borderId="0" xfId="58" applyFill="1" applyProtection="1">
      <alignment/>
      <protection/>
    </xf>
    <xf numFmtId="0" fontId="25" fillId="0" borderId="14" xfId="58" applyFont="1" applyFill="1" applyBorder="1" applyAlignment="1" applyProtection="1">
      <alignment horizontal="center" vertical="center" wrapText="1"/>
      <protection/>
    </xf>
    <xf numFmtId="0" fontId="25" fillId="0" borderId="33" xfId="58" applyFont="1" applyFill="1" applyBorder="1" applyAlignment="1" applyProtection="1">
      <alignment horizontal="center" vertical="center" wrapText="1"/>
      <protection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0" fontId="2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8" fillId="0" borderId="27" xfId="0" applyFont="1" applyBorder="1" applyAlignment="1" applyProtection="1">
      <alignment horizontal="left" wrapText="1" indent="1"/>
      <protection/>
    </xf>
    <xf numFmtId="0" fontId="28" fillId="0" borderId="21" xfId="0" applyFont="1" applyBorder="1" applyAlignment="1" applyProtection="1">
      <alignment horizontal="left" wrapText="1" indent="1"/>
      <protection/>
    </xf>
    <xf numFmtId="0" fontId="28" fillId="0" borderId="31" xfId="0" applyFont="1" applyBorder="1" applyAlignment="1" applyProtection="1">
      <alignment horizontal="left" wrapText="1" indent="1"/>
      <protection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8" fillId="0" borderId="31" xfId="0" applyFont="1" applyBorder="1" applyAlignment="1" applyProtection="1">
      <alignment wrapTex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16" xfId="0" applyFont="1" applyBorder="1" applyAlignment="1" applyProtection="1">
      <alignment wrapText="1"/>
      <protection/>
    </xf>
    <xf numFmtId="0" fontId="28" fillId="0" borderId="29" xfId="0" applyFont="1" applyBorder="1" applyAlignment="1" applyProtection="1">
      <alignment wrapText="1"/>
      <protection/>
    </xf>
    <xf numFmtId="164" fontId="25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9" xfId="0" applyFont="1" applyBorder="1" applyAlignment="1" applyProtection="1">
      <alignment wrapText="1"/>
      <protection/>
    </xf>
    <xf numFmtId="0" fontId="27" fillId="0" borderId="32" xfId="0" applyFont="1" applyBorder="1" applyAlignment="1" applyProtection="1">
      <alignment wrapText="1"/>
      <protection/>
    </xf>
    <xf numFmtId="0" fontId="16" fillId="0" borderId="0" xfId="58" applyFill="1" applyAlignment="1" applyProtection="1">
      <alignment/>
      <protection/>
    </xf>
    <xf numFmtId="0" fontId="26" fillId="0" borderId="27" xfId="58" applyFont="1" applyFill="1" applyBorder="1" applyAlignment="1" applyProtection="1">
      <alignment horizontal="left" vertical="center" wrapText="1" indent="6"/>
      <protection/>
    </xf>
    <xf numFmtId="164" fontId="3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58" applyFont="1" applyFill="1" applyProtection="1">
      <alignment/>
      <protection/>
    </xf>
    <xf numFmtId="0" fontId="21" fillId="0" borderId="0" xfId="58" applyFont="1" applyFill="1" applyProtection="1">
      <alignment/>
      <protection/>
    </xf>
    <xf numFmtId="0" fontId="16" fillId="0" borderId="0" xfId="58" applyFill="1" applyBorder="1" applyProtection="1">
      <alignment/>
      <protection/>
    </xf>
    <xf numFmtId="49" fontId="47" fillId="0" borderId="64" xfId="56" applyNumberFormat="1" applyFont="1" applyBorder="1">
      <alignment/>
      <protection/>
    </xf>
    <xf numFmtId="49" fontId="50" fillId="0" borderId="64" xfId="56" applyNumberFormat="1" applyFont="1" applyBorder="1">
      <alignment/>
      <protection/>
    </xf>
    <xf numFmtId="0" fontId="50" fillId="0" borderId="64" xfId="56" applyFont="1" applyBorder="1">
      <alignment/>
      <protection/>
    </xf>
    <xf numFmtId="49" fontId="26" fillId="0" borderId="26" xfId="58" applyNumberFormat="1" applyFont="1" applyFill="1" applyBorder="1" applyAlignment="1" applyProtection="1">
      <alignment horizontal="center" vertical="center" wrapText="1"/>
      <protection/>
    </xf>
    <xf numFmtId="49" fontId="26" fillId="0" borderId="16" xfId="58" applyNumberFormat="1" applyFont="1" applyFill="1" applyBorder="1" applyAlignment="1" applyProtection="1">
      <alignment horizontal="center" vertical="center" wrapText="1"/>
      <protection/>
    </xf>
    <xf numFmtId="49" fontId="26" fillId="0" borderId="29" xfId="58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wrapText="1"/>
      <protection/>
    </xf>
    <xf numFmtId="0" fontId="28" fillId="0" borderId="26" xfId="0" applyFont="1" applyBorder="1" applyAlignment="1" applyProtection="1">
      <alignment horizontal="center" wrapText="1"/>
      <protection/>
    </xf>
    <xf numFmtId="0" fontId="28" fillId="0" borderId="16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horizontal="center" wrapText="1"/>
      <protection/>
    </xf>
    <xf numFmtId="0" fontId="27" fillId="0" borderId="39" xfId="0" applyFont="1" applyBorder="1" applyAlignment="1" applyProtection="1">
      <alignment horizontal="center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49" fontId="26" fillId="0" borderId="18" xfId="58" applyNumberFormat="1" applyFont="1" applyFill="1" applyBorder="1" applyAlignment="1" applyProtection="1">
      <alignment horizontal="center" vertical="center" wrapText="1"/>
      <protection/>
    </xf>
    <xf numFmtId="49" fontId="26" fillId="0" borderId="23" xfId="58" applyNumberFormat="1" applyFont="1" applyFill="1" applyBorder="1" applyAlignment="1" applyProtection="1">
      <alignment horizontal="center" vertical="center" wrapText="1"/>
      <protection/>
    </xf>
    <xf numFmtId="49" fontId="26" fillId="0" borderId="35" xfId="58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vertical="center" wrapText="1"/>
      <protection/>
    </xf>
    <xf numFmtId="164" fontId="26" fillId="0" borderId="27" xfId="0" applyNumberFormat="1" applyFont="1" applyFill="1" applyBorder="1" applyAlignment="1" applyProtection="1">
      <alignment vertical="center"/>
      <protection locked="0"/>
    </xf>
    <xf numFmtId="164" fontId="25" fillId="0" borderId="28" xfId="0" applyNumberFormat="1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vertical="center" wrapText="1"/>
      <protection/>
    </xf>
    <xf numFmtId="164" fontId="26" fillId="0" borderId="21" xfId="0" applyNumberFormat="1" applyFont="1" applyFill="1" applyBorder="1" applyAlignment="1" applyProtection="1">
      <alignment vertical="center"/>
      <protection locked="0"/>
    </xf>
    <xf numFmtId="164" fontId="25" fillId="0" borderId="22" xfId="0" applyNumberFormat="1" applyFont="1" applyFill="1" applyBorder="1" applyAlignment="1" applyProtection="1">
      <alignment vertical="center"/>
      <protection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vertical="center" wrapText="1"/>
      <protection/>
    </xf>
    <xf numFmtId="164" fontId="26" fillId="0" borderId="31" xfId="0" applyNumberFormat="1" applyFont="1" applyFill="1" applyBorder="1" applyAlignment="1" applyProtection="1">
      <alignment vertical="center"/>
      <protection locked="0"/>
    </xf>
    <xf numFmtId="164" fontId="25" fillId="0" borderId="30" xfId="0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vertical="center" wrapText="1"/>
      <protection/>
    </xf>
    <xf numFmtId="164" fontId="25" fillId="0" borderId="12" xfId="0" applyNumberFormat="1" applyFont="1" applyFill="1" applyBorder="1" applyAlignment="1" applyProtection="1">
      <alignment vertical="center"/>
      <protection/>
    </xf>
    <xf numFmtId="164" fontId="25" fillId="0" borderId="13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0" fontId="0" fillId="0" borderId="69" xfId="0" applyFill="1" applyBorder="1" applyAlignment="1" applyProtection="1">
      <alignment/>
      <protection/>
    </xf>
    <xf numFmtId="0" fontId="23" fillId="0" borderId="69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Alignment="1" applyProtection="1">
      <alignment horizontal="right"/>
      <protection/>
    </xf>
    <xf numFmtId="164" fontId="38" fillId="0" borderId="0" xfId="0" applyNumberFormat="1" applyFont="1" applyFill="1" applyAlignment="1" applyProtection="1">
      <alignment vertical="center"/>
      <protection/>
    </xf>
    <xf numFmtId="164" fontId="24" fillId="0" borderId="70" xfId="0" applyNumberFormat="1" applyFont="1" applyFill="1" applyBorder="1" applyAlignment="1" applyProtection="1">
      <alignment horizontal="center" vertical="center"/>
      <protection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38" fillId="0" borderId="0" xfId="0" applyNumberFormat="1" applyFont="1" applyFill="1" applyAlignment="1" applyProtection="1">
      <alignment horizontal="center" vertical="center"/>
      <protection/>
    </xf>
    <xf numFmtId="164" fontId="25" fillId="0" borderId="60" xfId="0" applyNumberFormat="1" applyFont="1" applyFill="1" applyBorder="1" applyAlignment="1" applyProtection="1">
      <alignment horizontal="center" vertical="center" wrapText="1"/>
      <protection/>
    </xf>
    <xf numFmtId="164" fontId="25" fillId="0" borderId="40" xfId="0" applyNumberFormat="1" applyFont="1" applyFill="1" applyBorder="1" applyAlignment="1" applyProtection="1">
      <alignment horizontal="center" vertical="center" wrapText="1"/>
      <protection/>
    </xf>
    <xf numFmtId="164" fontId="25" fillId="0" borderId="71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45" xfId="0" applyNumberFormat="1" applyFont="1" applyFill="1" applyBorder="1" applyAlignment="1" applyProtection="1">
      <alignment horizontal="center" vertical="center" wrapText="1"/>
      <protection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40" xfId="0" applyNumberFormat="1" applyFont="1" applyFill="1" applyBorder="1" applyAlignment="1" applyProtection="1">
      <alignment horizontal="left" vertical="center" wrapText="1" inden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40" xfId="0" applyNumberFormat="1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vertical="center" wrapText="1"/>
      <protection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0" borderId="13" xfId="0" applyNumberFormat="1" applyFont="1" applyFill="1" applyBorder="1" applyAlignment="1" applyProtection="1">
      <alignment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42" xfId="0" applyNumberFormat="1" applyFont="1" applyFill="1" applyBorder="1" applyAlignment="1" applyProtection="1">
      <alignment vertical="center" wrapText="1"/>
      <protection locked="0"/>
    </xf>
    <xf numFmtId="164" fontId="26" fillId="0" borderId="16" xfId="0" applyNumberFormat="1" applyFont="1" applyFill="1" applyBorder="1" applyAlignment="1" applyProtection="1">
      <alignment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26" fillId="0" borderId="4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Fill="1" applyBorder="1" applyAlignment="1" applyProtection="1">
      <alignment horizontal="center" vertical="center" wrapText="1"/>
      <protection/>
    </xf>
    <xf numFmtId="164" fontId="26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72" xfId="0" applyNumberFormat="1" applyFont="1" applyFill="1" applyBorder="1" applyAlignment="1" applyProtection="1">
      <alignment vertical="center" wrapText="1"/>
      <protection locked="0"/>
    </xf>
    <xf numFmtId="164" fontId="26" fillId="0" borderId="29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 locked="0"/>
    </xf>
    <xf numFmtId="164" fontId="26" fillId="0" borderId="72" xfId="0" applyNumberFormat="1" applyFont="1" applyFill="1" applyBorder="1" applyAlignment="1" applyProtection="1">
      <alignment vertical="center" wrapText="1"/>
      <protection/>
    </xf>
    <xf numFmtId="164" fontId="25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45" xfId="0" applyNumberFormat="1" applyFont="1" applyFill="1" applyBorder="1" applyAlignment="1" applyProtection="1">
      <alignment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164" fontId="26" fillId="0" borderId="25" xfId="0" applyNumberFormat="1" applyFont="1" applyFill="1" applyBorder="1" applyAlignment="1" applyProtection="1">
      <alignment vertical="center" wrapText="1"/>
      <protection locked="0"/>
    </xf>
    <xf numFmtId="164" fontId="26" fillId="0" borderId="45" xfId="0" applyNumberFormat="1" applyFont="1" applyFill="1" applyBorder="1" applyAlignment="1" applyProtection="1">
      <alignment vertical="center" wrapText="1"/>
      <protection/>
    </xf>
    <xf numFmtId="164" fontId="0" fillId="19" borderId="71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0" xfId="60" applyNumberFormat="1" applyFill="1" applyAlignment="1" applyProtection="1">
      <alignment vertical="center"/>
      <protection locked="0"/>
    </xf>
    <xf numFmtId="164" fontId="25" fillId="0" borderId="39" xfId="0" applyNumberFormat="1" applyFont="1" applyFill="1" applyBorder="1" applyAlignment="1" applyProtection="1">
      <alignment horizontal="center" vertical="center" wrapText="1"/>
      <protection/>
    </xf>
    <xf numFmtId="164" fontId="4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43" fillId="0" borderId="21" xfId="0" applyNumberFormat="1" applyFont="1" applyFill="1" applyBorder="1" applyAlignment="1" applyProtection="1">
      <alignment vertical="center" wrapText="1"/>
      <protection locked="0"/>
    </xf>
    <xf numFmtId="49" fontId="4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22" xfId="0" applyNumberFormat="1" applyFont="1" applyFill="1" applyBorder="1" applyAlignment="1" applyProtection="1">
      <alignment vertical="center" wrapText="1"/>
      <protection/>
    </xf>
    <xf numFmtId="164" fontId="4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43" fillId="0" borderId="31" xfId="0" applyNumberFormat="1" applyFont="1" applyFill="1" applyBorder="1" applyAlignment="1" applyProtection="1">
      <alignment vertical="center" wrapText="1"/>
      <protection locked="0"/>
    </xf>
    <xf numFmtId="49" fontId="4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30" xfId="0" applyNumberFormat="1" applyFont="1" applyFill="1" applyBorder="1" applyAlignment="1" applyProtection="1">
      <alignment vertical="center" wrapText="1"/>
      <protection/>
    </xf>
    <xf numFmtId="164" fontId="24" fillId="0" borderId="12" xfId="0" applyNumberFormat="1" applyFont="1" applyFill="1" applyBorder="1" applyAlignment="1" applyProtection="1">
      <alignment vertical="center" wrapText="1"/>
      <protection/>
    </xf>
    <xf numFmtId="164" fontId="24" fillId="19" borderId="12" xfId="0" applyNumberFormat="1" applyFont="1" applyFill="1" applyBorder="1" applyAlignment="1" applyProtection="1">
      <alignment vertical="center" wrapText="1"/>
      <protection/>
    </xf>
    <xf numFmtId="164" fontId="24" fillId="0" borderId="13" xfId="0" applyNumberFormat="1" applyFont="1" applyFill="1" applyBorder="1" applyAlignment="1" applyProtection="1">
      <alignment vertical="center" wrapText="1"/>
      <protection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73" xfId="58" applyFont="1" applyFill="1" applyBorder="1" applyAlignment="1" applyProtection="1">
      <alignment vertical="center" wrapText="1"/>
      <protection/>
    </xf>
    <xf numFmtId="164" fontId="25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1" xfId="58" applyNumberFormat="1" applyFont="1" applyFill="1" applyBorder="1" applyAlignment="1" applyProtection="1">
      <alignment horizontal="center" vertical="center" wrapText="1"/>
      <protection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59" applyFill="1">
      <alignment/>
      <protection/>
    </xf>
    <xf numFmtId="164" fontId="22" fillId="0" borderId="75" xfId="59" applyNumberFormat="1" applyFont="1" applyFill="1" applyBorder="1" applyAlignment="1" applyProtection="1">
      <alignment horizontal="left" vertical="center"/>
      <protection/>
    </xf>
    <xf numFmtId="0" fontId="16" fillId="0" borderId="0" xfId="59" applyFont="1" applyFill="1" applyAlignment="1">
      <alignment horizontal="right" vertical="center" indent="1"/>
      <protection/>
    </xf>
    <xf numFmtId="0" fontId="23" fillId="0" borderId="75" xfId="57" applyFont="1" applyFill="1" applyBorder="1" applyAlignment="1" applyProtection="1">
      <alignment horizontal="right" vertical="center"/>
      <protection/>
    </xf>
    <xf numFmtId="0" fontId="24" fillId="0" borderId="76" xfId="59" applyFont="1" applyFill="1" applyBorder="1" applyAlignment="1" applyProtection="1">
      <alignment horizontal="center" vertical="center" wrapText="1"/>
      <protection/>
    </xf>
    <xf numFmtId="0" fontId="24" fillId="0" borderId="77" xfId="59" applyFont="1" applyFill="1" applyBorder="1" applyAlignment="1" applyProtection="1">
      <alignment horizontal="center" vertical="center" wrapText="1"/>
      <protection/>
    </xf>
    <xf numFmtId="0" fontId="24" fillId="0" borderId="78" xfId="59" applyFont="1" applyFill="1" applyBorder="1" applyAlignment="1" applyProtection="1">
      <alignment horizontal="center" vertical="center" wrapText="1"/>
      <protection/>
    </xf>
    <xf numFmtId="0" fontId="24" fillId="0" borderId="79" xfId="59" applyFont="1" applyFill="1" applyBorder="1" applyAlignment="1" applyProtection="1">
      <alignment horizontal="center" vertical="center" wrapText="1"/>
      <protection/>
    </xf>
    <xf numFmtId="0" fontId="25" fillId="0" borderId="76" xfId="59" applyFont="1" applyFill="1" applyBorder="1" applyAlignment="1" applyProtection="1">
      <alignment horizontal="center" vertical="center" wrapText="1"/>
      <protection/>
    </xf>
    <xf numFmtId="0" fontId="25" fillId="0" borderId="77" xfId="59" applyFont="1" applyFill="1" applyBorder="1" applyAlignment="1" applyProtection="1">
      <alignment horizontal="center" vertical="center" wrapText="1"/>
      <protection/>
    </xf>
    <xf numFmtId="0" fontId="25" fillId="0" borderId="79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>
      <alignment/>
      <protection/>
    </xf>
    <xf numFmtId="0" fontId="25" fillId="0" borderId="76" xfId="59" applyFont="1" applyFill="1" applyBorder="1" applyAlignment="1" applyProtection="1">
      <alignment horizontal="left" vertical="center" wrapText="1" indent="1"/>
      <protection/>
    </xf>
    <xf numFmtId="0" fontId="25" fillId="0" borderId="77" xfId="59" applyFont="1" applyFill="1" applyBorder="1" applyAlignment="1" applyProtection="1">
      <alignment horizontal="left" vertical="center" wrapText="1" indent="1"/>
      <protection/>
    </xf>
    <xf numFmtId="164" fontId="25" fillId="0" borderId="77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>
      <alignment/>
      <protection/>
    </xf>
    <xf numFmtId="49" fontId="26" fillId="0" borderId="80" xfId="59" applyNumberFormat="1" applyFont="1" applyFill="1" applyBorder="1" applyAlignment="1" applyProtection="1">
      <alignment horizontal="left" vertical="center" wrapText="1" indent="1"/>
      <protection/>
    </xf>
    <xf numFmtId="0" fontId="28" fillId="0" borderId="81" xfId="57" applyFont="1" applyBorder="1" applyAlignment="1" applyProtection="1">
      <alignment horizontal="left" wrapText="1" indent="1"/>
      <protection/>
    </xf>
    <xf numFmtId="164" fontId="26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82" xfId="59" applyNumberFormat="1" applyFont="1" applyFill="1" applyBorder="1" applyAlignment="1" applyProtection="1">
      <alignment horizontal="left" vertical="center" wrapText="1" indent="1"/>
      <protection/>
    </xf>
    <xf numFmtId="0" fontId="28" fillId="0" borderId="64" xfId="57" applyFont="1" applyBorder="1" applyAlignment="1" applyProtection="1">
      <alignment horizontal="left" wrapText="1" indent="1"/>
      <protection/>
    </xf>
    <xf numFmtId="164" fontId="26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21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83" xfId="59" applyNumberFormat="1" applyFont="1" applyFill="1" applyBorder="1" applyAlignment="1" applyProtection="1">
      <alignment horizontal="left" vertical="center" wrapText="1" indent="1"/>
      <protection/>
    </xf>
    <xf numFmtId="0" fontId="28" fillId="0" borderId="84" xfId="57" applyFont="1" applyBorder="1" applyAlignment="1" applyProtection="1">
      <alignment horizontal="left" vertical="center" wrapText="1" indent="1"/>
      <protection/>
    </xf>
    <xf numFmtId="164" fontId="26" fillId="21" borderId="84" xfId="5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77" xfId="57" applyFont="1" applyBorder="1" applyAlignment="1" applyProtection="1">
      <alignment horizontal="left" vertical="center" wrapText="1" indent="1"/>
      <protection/>
    </xf>
    <xf numFmtId="164" fontId="26" fillId="0" borderId="84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81" xfId="59" applyNumberFormat="1" applyFont="1" applyFill="1" applyBorder="1" applyAlignment="1" applyProtection="1">
      <alignment horizontal="right" vertical="center" wrapText="1" indent="1"/>
      <protection/>
    </xf>
    <xf numFmtId="0" fontId="27" fillId="0" borderId="76" xfId="57" applyFont="1" applyBorder="1" applyAlignment="1" applyProtection="1">
      <alignment vertical="center" wrapText="1"/>
      <protection/>
    </xf>
    <xf numFmtId="0" fontId="28" fillId="0" borderId="84" xfId="57" applyFont="1" applyBorder="1" applyAlignment="1" applyProtection="1">
      <alignment horizontal="left" vertical="center" wrapText="1"/>
      <protection/>
    </xf>
    <xf numFmtId="0" fontId="30" fillId="0" borderId="0" xfId="59" applyFont="1" applyFill="1">
      <alignment/>
      <protection/>
    </xf>
    <xf numFmtId="0" fontId="28" fillId="0" borderId="80" xfId="57" applyFont="1" applyBorder="1" applyAlignment="1" applyProtection="1">
      <alignment vertical="center" wrapText="1"/>
      <protection/>
    </xf>
    <xf numFmtId="0" fontId="28" fillId="0" borderId="82" xfId="57" applyFont="1" applyBorder="1" applyAlignment="1" applyProtection="1">
      <alignment vertical="center" wrapText="1"/>
      <protection/>
    </xf>
    <xf numFmtId="0" fontId="28" fillId="0" borderId="83" xfId="57" applyFont="1" applyBorder="1" applyAlignment="1" applyProtection="1">
      <alignment vertical="center" wrapText="1"/>
      <protection/>
    </xf>
    <xf numFmtId="164" fontId="25" fillId="0" borderId="77" xfId="5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77" xfId="57" applyFont="1" applyBorder="1" applyAlignment="1" applyProtection="1">
      <alignment vertical="center" wrapText="1"/>
      <protection/>
    </xf>
    <xf numFmtId="0" fontId="27" fillId="0" borderId="85" xfId="57" applyFont="1" applyBorder="1" applyAlignment="1" applyProtection="1">
      <alignment vertical="center" wrapText="1"/>
      <protection/>
    </xf>
    <xf numFmtId="0" fontId="27" fillId="0" borderId="86" xfId="57" applyFont="1" applyBorder="1" applyAlignment="1" applyProtection="1">
      <alignment vertical="center" wrapText="1"/>
      <protection/>
    </xf>
    <xf numFmtId="0" fontId="21" fillId="0" borderId="87" xfId="59" applyFont="1" applyFill="1" applyBorder="1" applyAlignment="1" applyProtection="1">
      <alignment horizontal="center" vertical="center" wrapText="1"/>
      <protection/>
    </xf>
    <xf numFmtId="0" fontId="21" fillId="0" borderId="87" xfId="59" applyFont="1" applyFill="1" applyBorder="1" applyAlignment="1" applyProtection="1">
      <alignment vertical="center" wrapText="1"/>
      <protection/>
    </xf>
    <xf numFmtId="164" fontId="21" fillId="0" borderId="87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87" xfId="59" applyFont="1" applyFill="1" applyBorder="1" applyAlignment="1" applyProtection="1">
      <alignment horizontal="right" vertical="center" wrapText="1" indent="1"/>
      <protection locked="0"/>
    </xf>
    <xf numFmtId="164" fontId="26" fillId="0" borderId="87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9" applyFont="1" applyFill="1" applyBorder="1">
      <alignment/>
      <protection/>
    </xf>
    <xf numFmtId="0" fontId="25" fillId="0" borderId="88" xfId="59" applyFont="1" applyFill="1" applyBorder="1" applyAlignment="1" applyProtection="1">
      <alignment horizontal="center" vertical="center" wrapText="1"/>
      <protection/>
    </xf>
    <xf numFmtId="0" fontId="25" fillId="0" borderId="89" xfId="59" applyFont="1" applyFill="1" applyBorder="1" applyAlignment="1" applyProtection="1">
      <alignment horizontal="left" vertical="center" wrapText="1" indent="1"/>
      <protection/>
    </xf>
    <xf numFmtId="0" fontId="25" fillId="0" borderId="90" xfId="59" applyFont="1" applyFill="1" applyBorder="1" applyAlignment="1" applyProtection="1">
      <alignment vertical="center" wrapText="1"/>
      <protection/>
    </xf>
    <xf numFmtId="164" fontId="25" fillId="0" borderId="91" xfId="59" applyNumberFormat="1" applyFont="1" applyFill="1" applyBorder="1" applyAlignment="1" applyProtection="1">
      <alignment horizontal="right" vertical="center" wrapText="1" indent="1"/>
      <protection/>
    </xf>
    <xf numFmtId="49" fontId="26" fillId="0" borderId="92" xfId="59" applyNumberFormat="1" applyFont="1" applyFill="1" applyBorder="1" applyAlignment="1" applyProtection="1">
      <alignment horizontal="left" vertical="center" wrapText="1" indent="1"/>
      <protection/>
    </xf>
    <xf numFmtId="0" fontId="26" fillId="0" borderId="93" xfId="59" applyFont="1" applyFill="1" applyBorder="1" applyAlignment="1" applyProtection="1">
      <alignment horizontal="left" vertical="center" wrapText="1" indent="1"/>
      <protection/>
    </xf>
    <xf numFmtId="0" fontId="26" fillId="0" borderId="64" xfId="59" applyFont="1" applyFill="1" applyBorder="1" applyAlignment="1" applyProtection="1">
      <alignment horizontal="left" vertical="center" wrapText="1" indent="1"/>
      <protection/>
    </xf>
    <xf numFmtId="164" fontId="26" fillId="0" borderId="94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95" xfId="59" applyFont="1" applyFill="1" applyBorder="1" applyAlignment="1" applyProtection="1">
      <alignment horizontal="left" vertical="center" wrapText="1" indent="1"/>
      <protection/>
    </xf>
    <xf numFmtId="0" fontId="26" fillId="0" borderId="0" xfId="59" applyFont="1" applyFill="1" applyBorder="1" applyAlignment="1" applyProtection="1">
      <alignment horizontal="left" vertical="center" wrapText="1" indent="1"/>
      <protection/>
    </xf>
    <xf numFmtId="0" fontId="26" fillId="0" borderId="64" xfId="59" applyFont="1" applyFill="1" applyBorder="1" applyAlignment="1" applyProtection="1">
      <alignment horizontal="left" indent="6"/>
      <protection/>
    </xf>
    <xf numFmtId="0" fontId="26" fillId="0" borderId="64" xfId="59" applyFont="1" applyFill="1" applyBorder="1" applyAlignment="1" applyProtection="1">
      <alignment horizontal="left" vertical="center" wrapText="1" indent="6"/>
      <protection/>
    </xf>
    <xf numFmtId="49" fontId="26" fillId="0" borderId="96" xfId="59" applyNumberFormat="1" applyFont="1" applyFill="1" applyBorder="1" applyAlignment="1" applyProtection="1">
      <alignment horizontal="left" vertical="center" wrapText="1" indent="1"/>
      <protection/>
    </xf>
    <xf numFmtId="0" fontId="26" fillId="0" borderId="84" xfId="59" applyFont="1" applyFill="1" applyBorder="1" applyAlignment="1" applyProtection="1">
      <alignment horizontal="left" vertical="center" wrapText="1" indent="6"/>
      <protection/>
    </xf>
    <xf numFmtId="49" fontId="26" fillId="0" borderId="97" xfId="59" applyNumberFormat="1" applyFont="1" applyFill="1" applyBorder="1" applyAlignment="1" applyProtection="1">
      <alignment horizontal="left" vertical="center" wrapText="1" indent="1"/>
      <protection/>
    </xf>
    <xf numFmtId="0" fontId="26" fillId="0" borderId="98" xfId="59" applyFont="1" applyFill="1" applyBorder="1" applyAlignment="1" applyProtection="1">
      <alignment horizontal="left" vertical="center" wrapText="1" indent="6"/>
      <protection/>
    </xf>
    <xf numFmtId="164" fontId="26" fillId="0" borderId="99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98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77" xfId="59" applyFont="1" applyFill="1" applyBorder="1" applyAlignment="1" applyProtection="1">
      <alignment vertical="center" wrapText="1"/>
      <protection/>
    </xf>
    <xf numFmtId="164" fontId="25" fillId="0" borderId="100" xfId="59" applyNumberFormat="1" applyFont="1" applyFill="1" applyBorder="1" applyAlignment="1" applyProtection="1">
      <alignment horizontal="right" vertical="center" wrapText="1" indent="1"/>
      <protection/>
    </xf>
    <xf numFmtId="164" fontId="26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84" xfId="59" applyFont="1" applyFill="1" applyBorder="1" applyAlignment="1" applyProtection="1">
      <alignment horizontal="left" vertical="center" wrapText="1" indent="1"/>
      <protection/>
    </xf>
    <xf numFmtId="164" fontId="26" fillId="0" borderId="101" xfId="59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4" xfId="57" applyFont="1" applyBorder="1" applyAlignment="1" applyProtection="1">
      <alignment horizontal="left" vertical="center" wrapText="1" indent="1"/>
      <protection/>
    </xf>
    <xf numFmtId="0" fontId="26" fillId="0" borderId="81" xfId="59" applyFont="1" applyFill="1" applyBorder="1" applyAlignment="1" applyProtection="1">
      <alignment horizontal="left" vertical="center" wrapText="1" indent="6"/>
      <protection/>
    </xf>
    <xf numFmtId="164" fontId="26" fillId="0" borderId="102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81" xfId="59" applyFont="1" applyFill="1" applyBorder="1" applyAlignment="1" applyProtection="1">
      <alignment horizontal="left" vertical="center" wrapText="1" indent="1"/>
      <protection/>
    </xf>
    <xf numFmtId="0" fontId="26" fillId="0" borderId="103" xfId="59" applyFont="1" applyFill="1" applyBorder="1" applyAlignment="1" applyProtection="1">
      <alignment horizontal="left" vertical="center" wrapText="1" indent="1"/>
      <protection/>
    </xf>
    <xf numFmtId="49" fontId="26" fillId="0" borderId="104" xfId="59" applyNumberFormat="1" applyFont="1" applyFill="1" applyBorder="1" applyAlignment="1" applyProtection="1">
      <alignment horizontal="left" vertical="center" wrapText="1" indent="1"/>
      <protection/>
    </xf>
    <xf numFmtId="0" fontId="26" fillId="0" borderId="105" xfId="59" applyFont="1" applyFill="1" applyBorder="1" applyAlignment="1" applyProtection="1">
      <alignment horizontal="left" vertical="center" wrapText="1" indent="1"/>
      <protection/>
    </xf>
    <xf numFmtId="164" fontId="26" fillId="0" borderId="106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00" xfId="57" applyNumberFormat="1" applyFont="1" applyBorder="1" applyAlignment="1" applyProtection="1">
      <alignment horizontal="right" vertical="center" wrapText="1" indent="1"/>
      <protection/>
    </xf>
    <xf numFmtId="164" fontId="27" fillId="0" borderId="77" xfId="57" applyNumberFormat="1" applyFont="1" applyBorder="1" applyAlignment="1" applyProtection="1">
      <alignment horizontal="right" vertical="center" wrapText="1" indent="1"/>
      <protection/>
    </xf>
    <xf numFmtId="164" fontId="32" fillId="0" borderId="100" xfId="57" applyNumberFormat="1" applyFont="1" applyBorder="1" applyAlignment="1" applyProtection="1">
      <alignment horizontal="right" vertical="center" wrapText="1" indent="1"/>
      <protection/>
    </xf>
    <xf numFmtId="164" fontId="32" fillId="0" borderId="77" xfId="57" applyNumberFormat="1" applyFont="1" applyBorder="1" applyAlignment="1" applyProtection="1">
      <alignment horizontal="right" vertical="center" wrapText="1" indent="1"/>
      <protection/>
    </xf>
    <xf numFmtId="0" fontId="27" fillId="0" borderId="85" xfId="57" applyFont="1" applyBorder="1" applyAlignment="1" applyProtection="1">
      <alignment horizontal="left" vertical="center" wrapText="1" indent="1"/>
      <protection/>
    </xf>
    <xf numFmtId="0" fontId="32" fillId="0" borderId="86" xfId="57" applyFont="1" applyBorder="1" applyAlignment="1" applyProtection="1">
      <alignment horizontal="left" vertical="center" wrapText="1" indent="1"/>
      <protection/>
    </xf>
    <xf numFmtId="0" fontId="16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25" fillId="0" borderId="90" xfId="59" applyFont="1" applyFill="1" applyBorder="1" applyAlignment="1" applyProtection="1">
      <alignment horizontal="center" vertical="center" wrapText="1"/>
      <protection/>
    </xf>
    <xf numFmtId="164" fontId="25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94" xfId="59" applyFont="1" applyFill="1" applyBorder="1" applyAlignment="1" applyProtection="1">
      <alignment horizontal="left" indent="6"/>
      <protection/>
    </xf>
    <xf numFmtId="0" fontId="26" fillId="0" borderId="94" xfId="59" applyFont="1" applyFill="1" applyBorder="1" applyAlignment="1" applyProtection="1">
      <alignment horizontal="left" vertical="center" wrapText="1" indent="6"/>
      <protection/>
    </xf>
    <xf numFmtId="164" fontId="26" fillId="0" borderId="107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3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0" xfId="58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centerContinuous" vertical="center" wrapText="1"/>
      <protection/>
    </xf>
    <xf numFmtId="164" fontId="22" fillId="0" borderId="10" xfId="58" applyNumberFormat="1" applyFont="1" applyFill="1" applyBorder="1" applyAlignment="1" applyProtection="1">
      <alignment horizontal="left" vertical="center"/>
      <protection/>
    </xf>
    <xf numFmtId="164" fontId="21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10" xfId="58" applyNumberFormat="1" applyFont="1" applyFill="1" applyBorder="1" applyAlignment="1" applyProtection="1">
      <alignment horizontal="left"/>
      <protection/>
    </xf>
    <xf numFmtId="0" fontId="21" fillId="0" borderId="0" xfId="58" applyFont="1" applyFill="1" applyAlignment="1" applyProtection="1">
      <alignment horizontal="center"/>
      <protection/>
    </xf>
    <xf numFmtId="164" fontId="24" fillId="0" borderId="108" xfId="0" applyNumberFormat="1" applyFont="1" applyFill="1" applyBorder="1" applyAlignment="1" applyProtection="1">
      <alignment horizontal="center" vertical="center" wrapText="1"/>
      <protection/>
    </xf>
    <xf numFmtId="164" fontId="24" fillId="0" borderId="109" xfId="0" applyNumberFormat="1" applyFont="1" applyFill="1" applyBorder="1" applyAlignment="1" applyProtection="1">
      <alignment horizontal="center" vertical="center" wrapText="1"/>
      <protection/>
    </xf>
    <xf numFmtId="164" fontId="35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110" xfId="0" applyNumberFormat="1" applyFont="1" applyFill="1" applyBorder="1" applyAlignment="1" applyProtection="1">
      <alignment horizontal="center" vertical="center" wrapText="1"/>
      <protection/>
    </xf>
    <xf numFmtId="164" fontId="24" fillId="0" borderId="111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58" applyFont="1" applyFill="1" applyBorder="1" applyAlignment="1">
      <alignment horizontal="center" vertical="center" wrapText="1"/>
      <protection/>
    </xf>
    <xf numFmtId="0" fontId="36" fillId="0" borderId="30" xfId="58" applyFont="1" applyFill="1" applyBorder="1" applyAlignment="1">
      <alignment horizontal="center" vertical="center" wrapText="1"/>
      <protection/>
    </xf>
    <xf numFmtId="0" fontId="36" fillId="0" borderId="18" xfId="58" applyFont="1" applyFill="1" applyBorder="1" applyAlignment="1">
      <alignment horizontal="center" vertical="center" wrapText="1"/>
      <protection/>
    </xf>
    <xf numFmtId="0" fontId="36" fillId="0" borderId="29" xfId="58" applyFont="1" applyFill="1" applyBorder="1" applyAlignment="1">
      <alignment horizontal="center" vertical="center" wrapText="1"/>
      <protection/>
    </xf>
    <xf numFmtId="0" fontId="36" fillId="0" borderId="19" xfId="58" applyFont="1" applyFill="1" applyBorder="1" applyAlignment="1">
      <alignment horizontal="center" vertical="center" wrapText="1"/>
      <protection/>
    </xf>
    <xf numFmtId="0" fontId="36" fillId="0" borderId="31" xfId="58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4" fillId="0" borderId="11" xfId="58" applyFont="1" applyFill="1" applyBorder="1" applyAlignment="1" applyProtection="1">
      <alignment horizontal="left"/>
      <protection/>
    </xf>
    <xf numFmtId="0" fontId="24" fillId="0" borderId="12" xfId="58" applyFont="1" applyFill="1" applyBorder="1" applyAlignment="1" applyProtection="1">
      <alignment horizontal="left"/>
      <protection/>
    </xf>
    <xf numFmtId="0" fontId="26" fillId="0" borderId="112" xfId="58" applyFont="1" applyFill="1" applyBorder="1" applyAlignment="1">
      <alignment horizontal="justify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4" fillId="0" borderId="68" xfId="0" applyFont="1" applyFill="1" applyBorder="1" applyAlignment="1" applyProtection="1">
      <alignment horizontal="center" vertical="center" wrapText="1"/>
      <protection/>
    </xf>
    <xf numFmtId="0" fontId="24" fillId="0" borderId="113" xfId="0" applyFont="1" applyFill="1" applyBorder="1" applyAlignment="1" applyProtection="1">
      <alignment horizontal="center" vertical="center" wrapText="1"/>
      <protection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5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center" wrapText="1"/>
    </xf>
    <xf numFmtId="164" fontId="21" fillId="0" borderId="0" xfId="59" applyNumberFormat="1" applyFont="1" applyFill="1" applyBorder="1" applyAlignment="1" applyProtection="1">
      <alignment horizontal="center" vertical="center"/>
      <protection/>
    </xf>
    <xf numFmtId="164" fontId="22" fillId="0" borderId="75" xfId="59" applyNumberFormat="1" applyFont="1" applyFill="1" applyBorder="1" applyAlignment="1" applyProtection="1">
      <alignment horizontal="left" vertical="center" wrapText="1"/>
      <protection/>
    </xf>
    <xf numFmtId="164" fontId="22" fillId="0" borderId="75" xfId="59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60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08" xfId="0" applyNumberFormat="1" applyFont="1" applyFill="1" applyBorder="1" applyAlignment="1" applyProtection="1">
      <alignment horizontal="center" vertical="center"/>
      <protection/>
    </xf>
    <xf numFmtId="164" fontId="24" fillId="0" borderId="109" xfId="0" applyNumberFormat="1" applyFont="1" applyFill="1" applyBorder="1" applyAlignment="1" applyProtection="1">
      <alignment horizontal="center" vertical="center"/>
      <protection/>
    </xf>
    <xf numFmtId="164" fontId="24" fillId="0" borderId="68" xfId="0" applyNumberFormat="1" applyFont="1" applyFill="1" applyBorder="1" applyAlignment="1" applyProtection="1">
      <alignment horizontal="center" vertical="center"/>
      <protection/>
    </xf>
    <xf numFmtId="164" fontId="24" fillId="0" borderId="114" xfId="0" applyNumberFormat="1" applyFont="1" applyFill="1" applyBorder="1" applyAlignment="1" applyProtection="1">
      <alignment horizontal="center" vertical="center"/>
      <protection/>
    </xf>
    <xf numFmtId="164" fontId="24" fillId="0" borderId="50" xfId="0" applyNumberFormat="1" applyFont="1" applyFill="1" applyBorder="1" applyAlignment="1" applyProtection="1">
      <alignment horizontal="center" vertical="center"/>
      <protection/>
    </xf>
    <xf numFmtId="164" fontId="24" fillId="0" borderId="108" xfId="0" applyNumberFormat="1" applyFont="1" applyFill="1" applyBorder="1" applyAlignment="1" applyProtection="1">
      <alignment horizontal="center" vertical="center" wrapText="1"/>
      <protection/>
    </xf>
    <xf numFmtId="164" fontId="24" fillId="0" borderId="109" xfId="0" applyNumberFormat="1" applyFont="1" applyFill="1" applyBorder="1" applyAlignment="1" applyProtection="1">
      <alignment horizontal="center" vertical="center" wrapText="1"/>
      <protection/>
    </xf>
    <xf numFmtId="0" fontId="26" fillId="0" borderId="112" xfId="0" applyFont="1" applyFill="1" applyBorder="1" applyAlignment="1">
      <alignment horizontal="justify" vertical="center" wrapText="1"/>
    </xf>
    <xf numFmtId="0" fontId="34" fillId="0" borderId="0" xfId="0" applyFont="1" applyAlignment="1">
      <alignment horizontal="center" wrapText="1"/>
    </xf>
    <xf numFmtId="0" fontId="22" fillId="0" borderId="71" xfId="60" applyFont="1" applyFill="1" applyBorder="1" applyAlignment="1" applyProtection="1">
      <alignment horizontal="left" vertical="center" indent="1"/>
      <protection/>
    </xf>
    <xf numFmtId="0" fontId="22" fillId="0" borderId="61" xfId="60" applyFont="1" applyFill="1" applyBorder="1" applyAlignment="1" applyProtection="1">
      <alignment horizontal="left" vertical="center" indent="1"/>
      <protection/>
    </xf>
    <xf numFmtId="0" fontId="22" fillId="0" borderId="46" xfId="60" applyFont="1" applyFill="1" applyBorder="1" applyAlignment="1" applyProtection="1">
      <alignment horizontal="left" vertical="center" indent="1"/>
      <protection/>
    </xf>
    <xf numFmtId="0" fontId="21" fillId="0" borderId="0" xfId="60" applyFont="1" applyFill="1" applyAlignment="1" applyProtection="1">
      <alignment horizontal="center" wrapText="1"/>
      <protection/>
    </xf>
    <xf numFmtId="0" fontId="21" fillId="0" borderId="0" xfId="60" applyFont="1" applyFill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/>
      <protection/>
    </xf>
    <xf numFmtId="0" fontId="24" fillId="0" borderId="60" xfId="0" applyFont="1" applyBorder="1" applyAlignment="1" applyProtection="1">
      <alignment horizontal="left" vertical="center" indent="2"/>
      <protection/>
    </xf>
    <xf numFmtId="0" fontId="24" fillId="0" borderId="59" xfId="0" applyFont="1" applyBorder="1" applyAlignment="1" applyProtection="1">
      <alignment horizontal="left" vertical="center" indent="2"/>
      <protection/>
    </xf>
    <xf numFmtId="0" fontId="21" fillId="0" borderId="0" xfId="0" applyFont="1" applyAlignment="1">
      <alignment horizontal="center" wrapText="1"/>
    </xf>
    <xf numFmtId="49" fontId="49" fillId="0" borderId="0" xfId="56" applyNumberFormat="1" applyFont="1" applyBorder="1" applyAlignment="1">
      <alignment horizontal="center" vertical="center"/>
      <protection/>
    </xf>
    <xf numFmtId="49" fontId="49" fillId="0" borderId="0" xfId="56" applyNumberFormat="1" applyFont="1" applyBorder="1" applyAlignment="1">
      <alignment horizontal="center"/>
      <protection/>
    </xf>
    <xf numFmtId="0" fontId="47" fillId="0" borderId="0" xfId="56" applyFont="1" applyBorder="1" applyAlignment="1">
      <alignment horizontal="right"/>
      <protection/>
    </xf>
    <xf numFmtId="0" fontId="50" fillId="20" borderId="115" xfId="56" applyFont="1" applyFill="1" applyBorder="1" applyAlignment="1">
      <alignment horizontal="center" vertical="center" wrapText="1"/>
      <protection/>
    </xf>
    <xf numFmtId="0" fontId="49" fillId="20" borderId="64" xfId="56" applyFont="1" applyFill="1" applyBorder="1" applyAlignment="1">
      <alignment horizontal="center" vertical="center"/>
      <protection/>
    </xf>
    <xf numFmtId="3" fontId="49" fillId="20" borderId="64" xfId="56" applyNumberFormat="1" applyFont="1" applyFill="1" applyBorder="1" applyAlignment="1">
      <alignment horizontal="center" wrapText="1"/>
      <protection/>
    </xf>
    <xf numFmtId="3" fontId="50" fillId="20" borderId="64" xfId="56" applyNumberFormat="1" applyFont="1" applyFill="1" applyBorder="1" applyAlignment="1">
      <alignment horizontal="center" wrapText="1"/>
      <protection/>
    </xf>
    <xf numFmtId="3" fontId="50" fillId="20" borderId="64" xfId="56" applyNumberFormat="1" applyFont="1" applyFill="1" applyBorder="1" applyAlignment="1">
      <alignment horizontal="center" vertical="center" wrapText="1"/>
      <protection/>
    </xf>
    <xf numFmtId="3" fontId="50" fillId="20" borderId="64" xfId="56" applyNumberFormat="1" applyFont="1" applyFill="1" applyBorder="1" applyAlignment="1">
      <alignment horizontal="right" vertical="center"/>
      <protection/>
    </xf>
    <xf numFmtId="0" fontId="50" fillId="20" borderId="64" xfId="56" applyFont="1" applyFill="1" applyBorder="1" applyAlignment="1">
      <alignment horizontal="center" vertical="center" wrapText="1"/>
      <protection/>
    </xf>
    <xf numFmtId="3" fontId="50" fillId="20" borderId="115" xfId="56" applyNumberFormat="1" applyFont="1" applyFill="1" applyBorder="1" applyAlignment="1">
      <alignment horizontal="center"/>
      <protection/>
    </xf>
    <xf numFmtId="3" fontId="50" fillId="20" borderId="116" xfId="56" applyNumberFormat="1" applyFont="1" applyFill="1" applyBorder="1" applyAlignment="1">
      <alignment horizontal="center"/>
      <protection/>
    </xf>
    <xf numFmtId="3" fontId="50" fillId="20" borderId="64" xfId="56" applyNumberFormat="1" applyFont="1" applyFill="1" applyBorder="1" applyAlignment="1">
      <alignment horizontal="righ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7.sz tájék.tábla adóbevételek 2013" xfId="56"/>
    <cellStyle name="Normál_KVIREND TÁBLÁK 2014" xfId="57"/>
    <cellStyle name="Normál_KVRENMUNKA" xfId="58"/>
    <cellStyle name="Normál_KVRENMUNKA_KVIREND TÁBLÁK 2014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BreakPreview" zoomScaleNormal="120" zoomScaleSheetLayoutView="100" workbookViewId="0" topLeftCell="A90">
      <selection activeCell="C90" sqref="C90"/>
    </sheetView>
  </sheetViews>
  <sheetFormatPr defaultColWidth="9.00390625" defaultRowHeight="12.75"/>
  <cols>
    <col min="1" max="1" width="9.50390625" style="53" customWidth="1"/>
    <col min="2" max="2" width="91.625" style="53" customWidth="1"/>
    <col min="3" max="3" width="21.625" style="54" customWidth="1"/>
    <col min="4" max="4" width="9.00390625" style="432" customWidth="1"/>
    <col min="5" max="16384" width="9.375" style="432" customWidth="1"/>
  </cols>
  <sheetData>
    <row r="1" spans="1:3" ht="15.75" customHeight="1">
      <c r="A1" s="664" t="s">
        <v>0</v>
      </c>
      <c r="B1" s="664"/>
      <c r="C1" s="664"/>
    </row>
    <row r="2" spans="1:3" ht="15.75" customHeight="1" thickBot="1">
      <c r="A2" s="663" t="s">
        <v>1</v>
      </c>
      <c r="B2" s="663"/>
      <c r="C2" s="1" t="s">
        <v>2</v>
      </c>
    </row>
    <row r="3" spans="1:3" ht="37.5" customHeight="1" thickBot="1">
      <c r="A3" s="2" t="s">
        <v>3</v>
      </c>
      <c r="B3" s="3" t="s">
        <v>4</v>
      </c>
      <c r="C3" s="4" t="s">
        <v>341</v>
      </c>
    </row>
    <row r="4" spans="1:3" s="436" customFormat="1" ht="12" customHeight="1" thickBot="1">
      <c r="A4" s="433">
        <v>1</v>
      </c>
      <c r="B4" s="434">
        <v>2</v>
      </c>
      <c r="C4" s="435">
        <v>3</v>
      </c>
    </row>
    <row r="5" spans="1:3" s="437" customFormat="1" ht="12" customHeight="1" thickBot="1">
      <c r="A5" s="11" t="s">
        <v>5</v>
      </c>
      <c r="B5" s="9" t="s">
        <v>390</v>
      </c>
      <c r="C5" s="15">
        <f>+C6+C7+C8+C9+C10+C11</f>
        <v>78155</v>
      </c>
    </row>
    <row r="6" spans="1:3" s="437" customFormat="1" ht="12" customHeight="1">
      <c r="A6" s="24" t="s">
        <v>62</v>
      </c>
      <c r="B6" s="438" t="s">
        <v>391</v>
      </c>
      <c r="C6" s="26">
        <v>21810</v>
      </c>
    </row>
    <row r="7" spans="1:3" s="437" customFormat="1" ht="12" customHeight="1">
      <c r="A7" s="13" t="s">
        <v>64</v>
      </c>
      <c r="B7" s="439" t="s">
        <v>392</v>
      </c>
      <c r="C7" s="20"/>
    </row>
    <row r="8" spans="1:3" s="437" customFormat="1" ht="12" customHeight="1">
      <c r="A8" s="13" t="s">
        <v>66</v>
      </c>
      <c r="B8" s="439" t="s">
        <v>393</v>
      </c>
      <c r="C8" s="20">
        <v>53791</v>
      </c>
    </row>
    <row r="9" spans="1:3" s="437" customFormat="1" ht="12" customHeight="1">
      <c r="A9" s="13" t="s">
        <v>68</v>
      </c>
      <c r="B9" s="439" t="s">
        <v>394</v>
      </c>
      <c r="C9" s="20">
        <v>2554</v>
      </c>
    </row>
    <row r="10" spans="1:3" s="437" customFormat="1" ht="12" customHeight="1">
      <c r="A10" s="13" t="s">
        <v>311</v>
      </c>
      <c r="B10" s="439" t="s">
        <v>563</v>
      </c>
      <c r="C10" s="20"/>
    </row>
    <row r="11" spans="1:3" s="437" customFormat="1" ht="12" customHeight="1" thickBot="1">
      <c r="A11" s="27" t="s">
        <v>72</v>
      </c>
      <c r="B11" s="440" t="s">
        <v>395</v>
      </c>
      <c r="C11" s="20"/>
    </row>
    <row r="12" spans="1:3" s="437" customFormat="1" ht="12" customHeight="1" thickBot="1">
      <c r="A12" s="11" t="s">
        <v>6</v>
      </c>
      <c r="B12" s="12" t="s">
        <v>396</v>
      </c>
      <c r="C12" s="15">
        <f>+C13+C14+C15+C16+C17</f>
        <v>55235</v>
      </c>
    </row>
    <row r="13" spans="1:3" s="437" customFormat="1" ht="12" customHeight="1">
      <c r="A13" s="24" t="s">
        <v>7</v>
      </c>
      <c r="B13" s="438" t="s">
        <v>397</v>
      </c>
      <c r="C13" s="26"/>
    </row>
    <row r="14" spans="1:3" s="437" customFormat="1" ht="12" customHeight="1">
      <c r="A14" s="13" t="s">
        <v>9</v>
      </c>
      <c r="B14" s="439" t="s">
        <v>398</v>
      </c>
      <c r="C14" s="20"/>
    </row>
    <row r="15" spans="1:3" s="437" customFormat="1" ht="12" customHeight="1">
      <c r="A15" s="13" t="s">
        <v>10</v>
      </c>
      <c r="B15" s="439" t="s">
        <v>399</v>
      </c>
      <c r="C15" s="20"/>
    </row>
    <row r="16" spans="1:3" s="437" customFormat="1" ht="12" customHeight="1">
      <c r="A16" s="13" t="s">
        <v>11</v>
      </c>
      <c r="B16" s="439" t="s">
        <v>400</v>
      </c>
      <c r="C16" s="20"/>
    </row>
    <row r="17" spans="1:3" s="437" customFormat="1" ht="12" customHeight="1">
      <c r="A17" s="13" t="s">
        <v>82</v>
      </c>
      <c r="B17" s="439" t="s">
        <v>564</v>
      </c>
      <c r="C17" s="20">
        <v>55235</v>
      </c>
    </row>
    <row r="18" spans="1:3" s="437" customFormat="1" ht="12" customHeight="1" thickBot="1">
      <c r="A18" s="27" t="s">
        <v>83</v>
      </c>
      <c r="B18" s="440" t="s">
        <v>401</v>
      </c>
      <c r="C18" s="28"/>
    </row>
    <row r="19" spans="1:3" s="437" customFormat="1" ht="12" customHeight="1" thickBot="1">
      <c r="A19" s="11" t="s">
        <v>12</v>
      </c>
      <c r="B19" s="9" t="s">
        <v>402</v>
      </c>
      <c r="C19" s="15">
        <f>+C20+C21+C22+C23+C24</f>
        <v>600</v>
      </c>
    </row>
    <row r="20" spans="1:3" s="437" customFormat="1" ht="12" customHeight="1">
      <c r="A20" s="24" t="s">
        <v>13</v>
      </c>
      <c r="B20" s="438" t="s">
        <v>403</v>
      </c>
      <c r="C20" s="26"/>
    </row>
    <row r="21" spans="1:3" s="437" customFormat="1" ht="12" customHeight="1">
      <c r="A21" s="13" t="s">
        <v>15</v>
      </c>
      <c r="B21" s="439" t="s">
        <v>404</v>
      </c>
      <c r="C21" s="20"/>
    </row>
    <row r="22" spans="1:3" s="437" customFormat="1" ht="12" customHeight="1">
      <c r="A22" s="13" t="s">
        <v>17</v>
      </c>
      <c r="B22" s="439" t="s">
        <v>405</v>
      </c>
      <c r="C22" s="20"/>
    </row>
    <row r="23" spans="1:3" s="437" customFormat="1" ht="12" customHeight="1">
      <c r="A23" s="13" t="s">
        <v>19</v>
      </c>
      <c r="B23" s="439" t="s">
        <v>406</v>
      </c>
      <c r="C23" s="20"/>
    </row>
    <row r="24" spans="1:3" s="437" customFormat="1" ht="12" customHeight="1">
      <c r="A24" s="13" t="s">
        <v>21</v>
      </c>
      <c r="B24" s="439" t="s">
        <v>407</v>
      </c>
      <c r="C24" s="20">
        <v>600</v>
      </c>
    </row>
    <row r="25" spans="1:3" s="437" customFormat="1" ht="12" customHeight="1" thickBot="1">
      <c r="A25" s="27" t="s">
        <v>23</v>
      </c>
      <c r="B25" s="440" t="s">
        <v>408</v>
      </c>
      <c r="C25" s="28"/>
    </row>
    <row r="26" spans="1:3" s="437" customFormat="1" ht="12" customHeight="1" thickBot="1">
      <c r="A26" s="11" t="s">
        <v>24</v>
      </c>
      <c r="B26" s="9" t="s">
        <v>409</v>
      </c>
      <c r="C26" s="32">
        <f>+C27+C30+C31+C32</f>
        <v>23000</v>
      </c>
    </row>
    <row r="27" spans="1:3" s="437" customFormat="1" ht="12" customHeight="1">
      <c r="A27" s="24" t="s">
        <v>410</v>
      </c>
      <c r="B27" s="438" t="s">
        <v>411</v>
      </c>
      <c r="C27" s="441">
        <f>+C28+C29</f>
        <v>17600</v>
      </c>
    </row>
    <row r="28" spans="1:3" s="437" customFormat="1" ht="12" customHeight="1">
      <c r="A28" s="13" t="s">
        <v>412</v>
      </c>
      <c r="B28" s="439" t="s">
        <v>413</v>
      </c>
      <c r="C28" s="20">
        <v>3600</v>
      </c>
    </row>
    <row r="29" spans="1:3" s="437" customFormat="1" ht="12" customHeight="1">
      <c r="A29" s="13" t="s">
        <v>414</v>
      </c>
      <c r="B29" s="439" t="s">
        <v>415</v>
      </c>
      <c r="C29" s="20">
        <v>14000</v>
      </c>
    </row>
    <row r="30" spans="1:3" s="437" customFormat="1" ht="12" customHeight="1">
      <c r="A30" s="13" t="s">
        <v>416</v>
      </c>
      <c r="B30" s="439" t="s">
        <v>376</v>
      </c>
      <c r="C30" s="20">
        <v>5000</v>
      </c>
    </row>
    <row r="31" spans="1:3" s="437" customFormat="1" ht="12" customHeight="1">
      <c r="A31" s="13" t="s">
        <v>417</v>
      </c>
      <c r="B31" s="439" t="s">
        <v>418</v>
      </c>
      <c r="C31" s="20"/>
    </row>
    <row r="32" spans="1:3" s="437" customFormat="1" ht="12" customHeight="1" thickBot="1">
      <c r="A32" s="27" t="s">
        <v>419</v>
      </c>
      <c r="B32" s="440" t="s">
        <v>420</v>
      </c>
      <c r="C32" s="28">
        <v>400</v>
      </c>
    </row>
    <row r="33" spans="1:3" s="437" customFormat="1" ht="12" customHeight="1" thickBot="1">
      <c r="A33" s="11" t="s">
        <v>25</v>
      </c>
      <c r="B33" s="9" t="s">
        <v>421</v>
      </c>
      <c r="C33" s="15">
        <f>SUM(C34:C43)</f>
        <v>4565</v>
      </c>
    </row>
    <row r="34" spans="1:3" s="437" customFormat="1" ht="12" customHeight="1">
      <c r="A34" s="24" t="s">
        <v>26</v>
      </c>
      <c r="B34" s="438" t="s">
        <v>422</v>
      </c>
      <c r="C34" s="26"/>
    </row>
    <row r="35" spans="1:3" s="437" customFormat="1" ht="12" customHeight="1">
      <c r="A35" s="13" t="s">
        <v>27</v>
      </c>
      <c r="B35" s="439" t="s">
        <v>423</v>
      </c>
      <c r="C35" s="20">
        <v>750</v>
      </c>
    </row>
    <row r="36" spans="1:3" s="437" customFormat="1" ht="12" customHeight="1">
      <c r="A36" s="13" t="s">
        <v>28</v>
      </c>
      <c r="B36" s="439" t="s">
        <v>424</v>
      </c>
      <c r="C36" s="20"/>
    </row>
    <row r="37" spans="1:3" s="437" customFormat="1" ht="12" customHeight="1">
      <c r="A37" s="13" t="s">
        <v>29</v>
      </c>
      <c r="B37" s="439" t="s">
        <v>425</v>
      </c>
      <c r="C37" s="20">
        <v>400</v>
      </c>
    </row>
    <row r="38" spans="1:3" s="437" customFormat="1" ht="12" customHeight="1">
      <c r="A38" s="13" t="s">
        <v>30</v>
      </c>
      <c r="B38" s="439" t="s">
        <v>426</v>
      </c>
      <c r="C38" s="20">
        <v>2435</v>
      </c>
    </row>
    <row r="39" spans="1:3" s="437" customFormat="1" ht="12" customHeight="1">
      <c r="A39" s="13" t="s">
        <v>31</v>
      </c>
      <c r="B39" s="439" t="s">
        <v>427</v>
      </c>
      <c r="C39" s="20">
        <v>880</v>
      </c>
    </row>
    <row r="40" spans="1:3" s="437" customFormat="1" ht="12" customHeight="1">
      <c r="A40" s="13" t="s">
        <v>33</v>
      </c>
      <c r="B40" s="439" t="s">
        <v>428</v>
      </c>
      <c r="C40" s="20"/>
    </row>
    <row r="41" spans="1:3" s="437" customFormat="1" ht="12" customHeight="1">
      <c r="A41" s="13" t="s">
        <v>35</v>
      </c>
      <c r="B41" s="439" t="s">
        <v>429</v>
      </c>
      <c r="C41" s="20">
        <v>100</v>
      </c>
    </row>
    <row r="42" spans="1:3" s="437" customFormat="1" ht="12" customHeight="1">
      <c r="A42" s="13" t="s">
        <v>430</v>
      </c>
      <c r="B42" s="439" t="s">
        <v>431</v>
      </c>
      <c r="C42" s="29"/>
    </row>
    <row r="43" spans="1:3" s="437" customFormat="1" ht="12" customHeight="1" thickBot="1">
      <c r="A43" s="27" t="s">
        <v>432</v>
      </c>
      <c r="B43" s="440" t="s">
        <v>433</v>
      </c>
      <c r="C43" s="442"/>
    </row>
    <row r="44" spans="1:3" s="437" customFormat="1" ht="12" customHeight="1" thickBot="1">
      <c r="A44" s="11" t="s">
        <v>36</v>
      </c>
      <c r="B44" s="9" t="s">
        <v>434</v>
      </c>
      <c r="C44" s="15">
        <f>SUM(C45:C49)</f>
        <v>7869</v>
      </c>
    </row>
    <row r="45" spans="1:3" s="437" customFormat="1" ht="12" customHeight="1">
      <c r="A45" s="24" t="s">
        <v>37</v>
      </c>
      <c r="B45" s="438" t="s">
        <v>435</v>
      </c>
      <c r="C45" s="443"/>
    </row>
    <row r="46" spans="1:3" s="437" customFormat="1" ht="12" customHeight="1">
      <c r="A46" s="13" t="s">
        <v>38</v>
      </c>
      <c r="B46" s="439" t="s">
        <v>565</v>
      </c>
      <c r="C46" s="29">
        <v>7869</v>
      </c>
    </row>
    <row r="47" spans="1:3" s="437" customFormat="1" ht="12" customHeight="1">
      <c r="A47" s="13" t="s">
        <v>437</v>
      </c>
      <c r="B47" s="439" t="s">
        <v>438</v>
      </c>
      <c r="C47" s="29"/>
    </row>
    <row r="48" spans="1:3" s="437" customFormat="1" ht="12" customHeight="1">
      <c r="A48" s="13" t="s">
        <v>439</v>
      </c>
      <c r="B48" s="439" t="s">
        <v>440</v>
      </c>
      <c r="C48" s="29"/>
    </row>
    <row r="49" spans="1:3" s="437" customFormat="1" ht="12" customHeight="1" thickBot="1">
      <c r="A49" s="27" t="s">
        <v>441</v>
      </c>
      <c r="B49" s="440" t="s">
        <v>442</v>
      </c>
      <c r="C49" s="442"/>
    </row>
    <row r="50" spans="1:3" s="437" customFormat="1" ht="12" customHeight="1" thickBot="1">
      <c r="A50" s="11" t="s">
        <v>39</v>
      </c>
      <c r="B50" s="9" t="s">
        <v>443</v>
      </c>
      <c r="C50" s="15">
        <f>SUM(C51:C53)</f>
        <v>4293</v>
      </c>
    </row>
    <row r="51" spans="1:3" s="437" customFormat="1" ht="12" customHeight="1">
      <c r="A51" s="24" t="s">
        <v>40</v>
      </c>
      <c r="B51" s="438" t="s">
        <v>444</v>
      </c>
      <c r="C51" s="26"/>
    </row>
    <row r="52" spans="1:3" s="437" customFormat="1" ht="12" customHeight="1">
      <c r="A52" s="13" t="s">
        <v>42</v>
      </c>
      <c r="B52" s="439" t="s">
        <v>445</v>
      </c>
      <c r="C52" s="20"/>
    </row>
    <row r="53" spans="1:3" s="437" customFormat="1" ht="12" customHeight="1">
      <c r="A53" s="13" t="s">
        <v>446</v>
      </c>
      <c r="B53" s="439" t="s">
        <v>447</v>
      </c>
      <c r="C53" s="20">
        <v>4293</v>
      </c>
    </row>
    <row r="54" spans="1:3" s="437" customFormat="1" ht="12" customHeight="1" thickBot="1">
      <c r="A54" s="27" t="s">
        <v>448</v>
      </c>
      <c r="B54" s="440" t="s">
        <v>449</v>
      </c>
      <c r="C54" s="28"/>
    </row>
    <row r="55" spans="1:3" s="437" customFormat="1" ht="12" customHeight="1" thickBot="1">
      <c r="A55" s="11" t="s">
        <v>44</v>
      </c>
      <c r="B55" s="12" t="s">
        <v>450</v>
      </c>
      <c r="C55" s="15">
        <f>SUM(C56:C58)</f>
        <v>10909</v>
      </c>
    </row>
    <row r="56" spans="1:3" s="437" customFormat="1" ht="12" customHeight="1">
      <c r="A56" s="24" t="s">
        <v>45</v>
      </c>
      <c r="B56" s="438" t="s">
        <v>451</v>
      </c>
      <c r="C56" s="29"/>
    </row>
    <row r="57" spans="1:3" s="437" customFormat="1" ht="12" customHeight="1">
      <c r="A57" s="13" t="s">
        <v>46</v>
      </c>
      <c r="B57" s="439" t="s">
        <v>452</v>
      </c>
      <c r="C57" s="29"/>
    </row>
    <row r="58" spans="1:3" s="437" customFormat="1" ht="12" customHeight="1">
      <c r="A58" s="13" t="s">
        <v>47</v>
      </c>
      <c r="B58" s="439" t="s">
        <v>453</v>
      </c>
      <c r="C58" s="29">
        <v>10909</v>
      </c>
    </row>
    <row r="59" spans="1:3" s="437" customFormat="1" ht="12" customHeight="1" thickBot="1">
      <c r="A59" s="27" t="s">
        <v>454</v>
      </c>
      <c r="B59" s="440" t="s">
        <v>455</v>
      </c>
      <c r="C59" s="29"/>
    </row>
    <row r="60" spans="1:3" s="437" customFormat="1" ht="12" customHeight="1" thickBot="1">
      <c r="A60" s="11" t="s">
        <v>94</v>
      </c>
      <c r="B60" s="9" t="s">
        <v>456</v>
      </c>
      <c r="C60" s="32">
        <f>+C5+C12+C19+C26+C33+C44+C50+C55</f>
        <v>184626</v>
      </c>
    </row>
    <row r="61" spans="1:3" s="437" customFormat="1" ht="12" customHeight="1" thickBot="1">
      <c r="A61" s="444" t="s">
        <v>457</v>
      </c>
      <c r="B61" s="12" t="s">
        <v>458</v>
      </c>
      <c r="C61" s="15">
        <f>SUM(C62:C64)</f>
        <v>0</v>
      </c>
    </row>
    <row r="62" spans="1:3" s="437" customFormat="1" ht="12" customHeight="1">
      <c r="A62" s="24" t="s">
        <v>459</v>
      </c>
      <c r="B62" s="438" t="s">
        <v>460</v>
      </c>
      <c r="C62" s="29"/>
    </row>
    <row r="63" spans="1:3" s="437" customFormat="1" ht="12" customHeight="1">
      <c r="A63" s="13" t="s">
        <v>461</v>
      </c>
      <c r="B63" s="439" t="s">
        <v>462</v>
      </c>
      <c r="C63" s="29"/>
    </row>
    <row r="64" spans="1:3" s="437" customFormat="1" ht="12" customHeight="1" thickBot="1">
      <c r="A64" s="27" t="s">
        <v>463</v>
      </c>
      <c r="B64" s="445" t="s">
        <v>464</v>
      </c>
      <c r="C64" s="29"/>
    </row>
    <row r="65" spans="1:3" s="437" customFormat="1" ht="12" customHeight="1" thickBot="1">
      <c r="A65" s="444" t="s">
        <v>465</v>
      </c>
      <c r="B65" s="12" t="s">
        <v>466</v>
      </c>
      <c r="C65" s="15">
        <f>SUM(C66:C69)</f>
        <v>0</v>
      </c>
    </row>
    <row r="66" spans="1:3" s="437" customFormat="1" ht="12" customHeight="1">
      <c r="A66" s="24" t="s">
        <v>50</v>
      </c>
      <c r="B66" s="438" t="s">
        <v>467</v>
      </c>
      <c r="C66" s="29"/>
    </row>
    <row r="67" spans="1:3" s="437" customFormat="1" ht="12" customHeight="1">
      <c r="A67" s="13" t="s">
        <v>53</v>
      </c>
      <c r="B67" s="439" t="s">
        <v>468</v>
      </c>
      <c r="C67" s="29"/>
    </row>
    <row r="68" spans="1:3" s="437" customFormat="1" ht="12" customHeight="1">
      <c r="A68" s="13" t="s">
        <v>469</v>
      </c>
      <c r="B68" s="439" t="s">
        <v>470</v>
      </c>
      <c r="C68" s="29"/>
    </row>
    <row r="69" spans="1:3" s="437" customFormat="1" ht="12" customHeight="1" thickBot="1">
      <c r="A69" s="27" t="s">
        <v>471</v>
      </c>
      <c r="B69" s="440" t="s">
        <v>472</v>
      </c>
      <c r="C69" s="29"/>
    </row>
    <row r="70" spans="1:3" s="437" customFormat="1" ht="12" customHeight="1" thickBot="1">
      <c r="A70" s="444" t="s">
        <v>473</v>
      </c>
      <c r="B70" s="12" t="s">
        <v>474</v>
      </c>
      <c r="C70" s="15">
        <f>SUM(C71:C72)</f>
        <v>28998</v>
      </c>
    </row>
    <row r="71" spans="1:3" s="437" customFormat="1" ht="12" customHeight="1">
      <c r="A71" s="24" t="s">
        <v>475</v>
      </c>
      <c r="B71" s="438" t="s">
        <v>476</v>
      </c>
      <c r="C71" s="29">
        <v>28998</v>
      </c>
    </row>
    <row r="72" spans="1:3" s="437" customFormat="1" ht="12" customHeight="1" thickBot="1">
      <c r="A72" s="27" t="s">
        <v>477</v>
      </c>
      <c r="B72" s="440" t="s">
        <v>478</v>
      </c>
      <c r="C72" s="29"/>
    </row>
    <row r="73" spans="1:3" s="437" customFormat="1" ht="12" customHeight="1" thickBot="1">
      <c r="A73" s="444" t="s">
        <v>479</v>
      </c>
      <c r="B73" s="12" t="s">
        <v>480</v>
      </c>
      <c r="C73" s="15">
        <f>SUM(C74:C76)</f>
        <v>0</v>
      </c>
    </row>
    <row r="74" spans="1:3" s="437" customFormat="1" ht="12" customHeight="1">
      <c r="A74" s="24" t="s">
        <v>481</v>
      </c>
      <c r="B74" s="438" t="s">
        <v>482</v>
      </c>
      <c r="C74" s="29"/>
    </row>
    <row r="75" spans="1:3" s="437" customFormat="1" ht="12" customHeight="1">
      <c r="A75" s="13" t="s">
        <v>483</v>
      </c>
      <c r="B75" s="439" t="s">
        <v>484</v>
      </c>
      <c r="C75" s="29"/>
    </row>
    <row r="76" spans="1:3" s="437" customFormat="1" ht="12" customHeight="1" thickBot="1">
      <c r="A76" s="27" t="s">
        <v>485</v>
      </c>
      <c r="B76" s="440" t="s">
        <v>486</v>
      </c>
      <c r="C76" s="29"/>
    </row>
    <row r="77" spans="1:3" s="437" customFormat="1" ht="12" customHeight="1" thickBot="1">
      <c r="A77" s="444" t="s">
        <v>487</v>
      </c>
      <c r="B77" s="12" t="s">
        <v>488</v>
      </c>
      <c r="C77" s="15">
        <f>SUM(C78:C81)</f>
        <v>0</v>
      </c>
    </row>
    <row r="78" spans="1:3" s="437" customFormat="1" ht="12" customHeight="1">
      <c r="A78" s="446" t="s">
        <v>489</v>
      </c>
      <c r="B78" s="438" t="s">
        <v>490</v>
      </c>
      <c r="C78" s="29"/>
    </row>
    <row r="79" spans="1:3" s="437" customFormat="1" ht="12" customHeight="1">
      <c r="A79" s="447" t="s">
        <v>491</v>
      </c>
      <c r="B79" s="439" t="s">
        <v>492</v>
      </c>
      <c r="C79" s="29"/>
    </row>
    <row r="80" spans="1:3" s="437" customFormat="1" ht="12" customHeight="1">
      <c r="A80" s="447" t="s">
        <v>493</v>
      </c>
      <c r="B80" s="439" t="s">
        <v>494</v>
      </c>
      <c r="C80" s="29"/>
    </row>
    <row r="81" spans="1:3" s="437" customFormat="1" ht="12" customHeight="1" thickBot="1">
      <c r="A81" s="448" t="s">
        <v>495</v>
      </c>
      <c r="B81" s="440" t="s">
        <v>496</v>
      </c>
      <c r="C81" s="29"/>
    </row>
    <row r="82" spans="1:3" s="437" customFormat="1" ht="13.5" customHeight="1" thickBot="1">
      <c r="A82" s="444" t="s">
        <v>497</v>
      </c>
      <c r="B82" s="12" t="s">
        <v>498</v>
      </c>
      <c r="C82" s="449"/>
    </row>
    <row r="83" spans="1:3" s="437" customFormat="1" ht="15.75" customHeight="1" thickBot="1">
      <c r="A83" s="444" t="s">
        <v>499</v>
      </c>
      <c r="B83" s="450" t="s">
        <v>500</v>
      </c>
      <c r="C83" s="32">
        <f>+C61+C65+C70+C73+C77+C82</f>
        <v>28998</v>
      </c>
    </row>
    <row r="84" spans="1:3" s="437" customFormat="1" ht="16.5" customHeight="1" thickBot="1">
      <c r="A84" s="451" t="s">
        <v>501</v>
      </c>
      <c r="B84" s="452" t="s">
        <v>502</v>
      </c>
      <c r="C84" s="32">
        <f>+C60+C83</f>
        <v>213624</v>
      </c>
    </row>
    <row r="85" spans="1:3" ht="16.5" customHeight="1">
      <c r="A85" s="664" t="s">
        <v>58</v>
      </c>
      <c r="B85" s="664"/>
      <c r="C85" s="664"/>
    </row>
    <row r="86" spans="1:3" s="453" customFormat="1" ht="16.5" customHeight="1" thickBot="1">
      <c r="A86" s="665" t="s">
        <v>59</v>
      </c>
      <c r="B86" s="665"/>
      <c r="C86" s="37" t="s">
        <v>2</v>
      </c>
    </row>
    <row r="87" spans="1:3" ht="37.5" customHeight="1" thickBot="1">
      <c r="A87" s="2" t="s">
        <v>3</v>
      </c>
      <c r="B87" s="3" t="s">
        <v>61</v>
      </c>
      <c r="C87" s="4" t="s">
        <v>341</v>
      </c>
    </row>
    <row r="88" spans="1:3" s="436" customFormat="1" ht="12" customHeight="1" thickBot="1">
      <c r="A88" s="5">
        <v>1</v>
      </c>
      <c r="B88" s="6">
        <v>2</v>
      </c>
      <c r="C88" s="7">
        <v>3</v>
      </c>
    </row>
    <row r="89" spans="1:3" ht="12" customHeight="1" thickBot="1">
      <c r="A89" s="8" t="s">
        <v>5</v>
      </c>
      <c r="B89" s="38" t="s">
        <v>552</v>
      </c>
      <c r="C89" s="10">
        <f>SUM(C90:C94)</f>
        <v>184640</v>
      </c>
    </row>
    <row r="90" spans="1:3" ht="12" customHeight="1">
      <c r="A90" s="16" t="s">
        <v>62</v>
      </c>
      <c r="B90" s="17" t="s">
        <v>63</v>
      </c>
      <c r="C90" s="18">
        <v>35434</v>
      </c>
    </row>
    <row r="91" spans="1:3" ht="12" customHeight="1">
      <c r="A91" s="13" t="s">
        <v>64</v>
      </c>
      <c r="B91" s="19" t="s">
        <v>65</v>
      </c>
      <c r="C91" s="20">
        <v>8221</v>
      </c>
    </row>
    <row r="92" spans="1:3" ht="12" customHeight="1">
      <c r="A92" s="13" t="s">
        <v>66</v>
      </c>
      <c r="B92" s="19" t="s">
        <v>611</v>
      </c>
      <c r="C92" s="28">
        <v>70901</v>
      </c>
    </row>
    <row r="93" spans="1:3" ht="12" customHeight="1">
      <c r="A93" s="13" t="s">
        <v>68</v>
      </c>
      <c r="B93" s="39" t="s">
        <v>503</v>
      </c>
      <c r="C93" s="28">
        <v>63710</v>
      </c>
    </row>
    <row r="94" spans="1:3" ht="12" customHeight="1">
      <c r="A94" s="13" t="s">
        <v>70</v>
      </c>
      <c r="B94" s="40" t="s">
        <v>71</v>
      </c>
      <c r="C94" s="28">
        <v>6374</v>
      </c>
    </row>
    <row r="95" spans="1:3" ht="12" customHeight="1">
      <c r="A95" s="13" t="s">
        <v>72</v>
      </c>
      <c r="B95" s="19" t="s">
        <v>504</v>
      </c>
      <c r="C95" s="28"/>
    </row>
    <row r="96" spans="1:3" ht="12" customHeight="1">
      <c r="A96" s="13" t="s">
        <v>73</v>
      </c>
      <c r="B96" s="41" t="s">
        <v>505</v>
      </c>
      <c r="C96" s="28"/>
    </row>
    <row r="97" spans="1:3" ht="12" customHeight="1">
      <c r="A97" s="13" t="s">
        <v>74</v>
      </c>
      <c r="B97" s="42" t="s">
        <v>506</v>
      </c>
      <c r="C97" s="28"/>
    </row>
    <row r="98" spans="1:3" ht="12" customHeight="1">
      <c r="A98" s="13" t="s">
        <v>75</v>
      </c>
      <c r="B98" s="42" t="s">
        <v>507</v>
      </c>
      <c r="C98" s="28"/>
    </row>
    <row r="99" spans="1:3" ht="12" customHeight="1">
      <c r="A99" s="13" t="s">
        <v>76</v>
      </c>
      <c r="B99" s="41" t="s">
        <v>566</v>
      </c>
      <c r="C99" s="28">
        <v>4500</v>
      </c>
    </row>
    <row r="100" spans="1:3" ht="12" customHeight="1">
      <c r="A100" s="13" t="s">
        <v>77</v>
      </c>
      <c r="B100" s="41" t="s">
        <v>508</v>
      </c>
      <c r="C100" s="28"/>
    </row>
    <row r="101" spans="1:3" ht="12" customHeight="1">
      <c r="A101" s="13" t="s">
        <v>78</v>
      </c>
      <c r="B101" s="42" t="s">
        <v>509</v>
      </c>
      <c r="C101" s="28"/>
    </row>
    <row r="102" spans="1:3" ht="12" customHeight="1">
      <c r="A102" s="21" t="s">
        <v>338</v>
      </c>
      <c r="B102" s="43" t="s">
        <v>510</v>
      </c>
      <c r="C102" s="28"/>
    </row>
    <row r="103" spans="1:3" ht="12" customHeight="1">
      <c r="A103" s="13" t="s">
        <v>511</v>
      </c>
      <c r="B103" s="43" t="s">
        <v>512</v>
      </c>
      <c r="C103" s="28"/>
    </row>
    <row r="104" spans="1:3" ht="12" customHeight="1" thickBot="1">
      <c r="A104" s="44" t="s">
        <v>513</v>
      </c>
      <c r="B104" s="45" t="s">
        <v>514</v>
      </c>
      <c r="C104" s="46">
        <v>1874</v>
      </c>
    </row>
    <row r="105" spans="1:3" ht="12" customHeight="1" thickBot="1">
      <c r="A105" s="11" t="s">
        <v>6</v>
      </c>
      <c r="B105" s="47" t="s">
        <v>553</v>
      </c>
      <c r="C105" s="15">
        <f>+C106+C108+C110</f>
        <v>18984</v>
      </c>
    </row>
    <row r="106" spans="1:3" ht="12" customHeight="1">
      <c r="A106" s="24" t="s">
        <v>7</v>
      </c>
      <c r="B106" s="19" t="s">
        <v>79</v>
      </c>
      <c r="C106" s="26">
        <v>18984</v>
      </c>
    </row>
    <row r="107" spans="1:3" ht="12" customHeight="1">
      <c r="A107" s="24" t="s">
        <v>9</v>
      </c>
      <c r="B107" s="30" t="s">
        <v>515</v>
      </c>
      <c r="C107" s="26"/>
    </row>
    <row r="108" spans="1:3" ht="12" customHeight="1">
      <c r="A108" s="24" t="s">
        <v>10</v>
      </c>
      <c r="B108" s="30" t="s">
        <v>80</v>
      </c>
      <c r="C108" s="20"/>
    </row>
    <row r="109" spans="1:3" ht="12" customHeight="1">
      <c r="A109" s="24" t="s">
        <v>11</v>
      </c>
      <c r="B109" s="30" t="s">
        <v>516</v>
      </c>
      <c r="C109" s="14"/>
    </row>
    <row r="110" spans="1:3" ht="12" customHeight="1">
      <c r="A110" s="24" t="s">
        <v>82</v>
      </c>
      <c r="B110" s="50" t="s">
        <v>81</v>
      </c>
      <c r="C110" s="14"/>
    </row>
    <row r="111" spans="1:3" ht="12" customHeight="1">
      <c r="A111" s="24" t="s">
        <v>83</v>
      </c>
      <c r="B111" s="31" t="s">
        <v>517</v>
      </c>
      <c r="C111" s="14"/>
    </row>
    <row r="112" spans="1:3" ht="12" customHeight="1">
      <c r="A112" s="24" t="s">
        <v>84</v>
      </c>
      <c r="B112" s="454" t="s">
        <v>518</v>
      </c>
      <c r="C112" s="14"/>
    </row>
    <row r="113" spans="1:3" ht="15.75">
      <c r="A113" s="24" t="s">
        <v>86</v>
      </c>
      <c r="B113" s="42" t="s">
        <v>507</v>
      </c>
      <c r="C113" s="14"/>
    </row>
    <row r="114" spans="1:3" ht="12" customHeight="1">
      <c r="A114" s="24" t="s">
        <v>88</v>
      </c>
      <c r="B114" s="42" t="s">
        <v>519</v>
      </c>
      <c r="C114" s="14"/>
    </row>
    <row r="115" spans="1:3" ht="12" customHeight="1">
      <c r="A115" s="24" t="s">
        <v>89</v>
      </c>
      <c r="B115" s="42" t="s">
        <v>520</v>
      </c>
      <c r="C115" s="14"/>
    </row>
    <row r="116" spans="1:3" ht="12" customHeight="1">
      <c r="A116" s="24" t="s">
        <v>521</v>
      </c>
      <c r="B116" s="42" t="s">
        <v>509</v>
      </c>
      <c r="C116" s="14"/>
    </row>
    <row r="117" spans="1:3" ht="12" customHeight="1">
      <c r="A117" s="24" t="s">
        <v>522</v>
      </c>
      <c r="B117" s="42" t="s">
        <v>523</v>
      </c>
      <c r="C117" s="14"/>
    </row>
    <row r="118" spans="1:3" ht="16.5" thickBot="1">
      <c r="A118" s="21" t="s">
        <v>524</v>
      </c>
      <c r="B118" s="42" t="s">
        <v>525</v>
      </c>
      <c r="C118" s="48"/>
    </row>
    <row r="119" spans="1:3" ht="12" customHeight="1" thickBot="1">
      <c r="A119" s="11" t="s">
        <v>12</v>
      </c>
      <c r="B119" s="49" t="s">
        <v>526</v>
      </c>
      <c r="C119" s="15">
        <f>+C120+C121</f>
        <v>10000</v>
      </c>
    </row>
    <row r="120" spans="1:3" ht="12" customHeight="1">
      <c r="A120" s="24" t="s">
        <v>13</v>
      </c>
      <c r="B120" s="25" t="s">
        <v>90</v>
      </c>
      <c r="C120" s="26">
        <v>2000</v>
      </c>
    </row>
    <row r="121" spans="1:3" ht="12" customHeight="1" thickBot="1">
      <c r="A121" s="27" t="s">
        <v>15</v>
      </c>
      <c r="B121" s="30" t="s">
        <v>91</v>
      </c>
      <c r="C121" s="28">
        <v>8000</v>
      </c>
    </row>
    <row r="122" spans="1:3" ht="12" customHeight="1" thickBot="1">
      <c r="A122" s="11" t="s">
        <v>92</v>
      </c>
      <c r="B122" s="49" t="s">
        <v>527</v>
      </c>
      <c r="C122" s="15">
        <f>+C89+C105+C119</f>
        <v>213624</v>
      </c>
    </row>
    <row r="123" spans="1:3" ht="12" customHeight="1" thickBot="1">
      <c r="A123" s="11" t="s">
        <v>25</v>
      </c>
      <c r="B123" s="49" t="s">
        <v>528</v>
      </c>
      <c r="C123" s="15">
        <f>+C124+C125+C126</f>
        <v>0</v>
      </c>
    </row>
    <row r="124" spans="1:3" ht="12" customHeight="1">
      <c r="A124" s="24" t="s">
        <v>26</v>
      </c>
      <c r="B124" s="25" t="s">
        <v>529</v>
      </c>
      <c r="C124" s="14"/>
    </row>
    <row r="125" spans="1:3" ht="12" customHeight="1">
      <c r="A125" s="24" t="s">
        <v>27</v>
      </c>
      <c r="B125" s="25" t="s">
        <v>530</v>
      </c>
      <c r="C125" s="14"/>
    </row>
    <row r="126" spans="1:3" ht="12" customHeight="1" thickBot="1">
      <c r="A126" s="21" t="s">
        <v>28</v>
      </c>
      <c r="B126" s="22" t="s">
        <v>531</v>
      </c>
      <c r="C126" s="14"/>
    </row>
    <row r="127" spans="1:3" ht="12" customHeight="1" thickBot="1">
      <c r="A127" s="11" t="s">
        <v>36</v>
      </c>
      <c r="B127" s="49" t="s">
        <v>532</v>
      </c>
      <c r="C127" s="15">
        <f>+C128+C129+C130+C131</f>
        <v>0</v>
      </c>
    </row>
    <row r="128" spans="1:3" ht="12" customHeight="1">
      <c r="A128" s="24" t="s">
        <v>37</v>
      </c>
      <c r="B128" s="25" t="s">
        <v>533</v>
      </c>
      <c r="C128" s="14"/>
    </row>
    <row r="129" spans="1:3" ht="12" customHeight="1">
      <c r="A129" s="24" t="s">
        <v>38</v>
      </c>
      <c r="B129" s="25" t="s">
        <v>534</v>
      </c>
      <c r="C129" s="14"/>
    </row>
    <row r="130" spans="1:3" ht="12" customHeight="1">
      <c r="A130" s="24" t="s">
        <v>437</v>
      </c>
      <c r="B130" s="25" t="s">
        <v>535</v>
      </c>
      <c r="C130" s="14"/>
    </row>
    <row r="131" spans="1:3" ht="12" customHeight="1" thickBot="1">
      <c r="A131" s="21" t="s">
        <v>439</v>
      </c>
      <c r="B131" s="22" t="s">
        <v>536</v>
      </c>
      <c r="C131" s="14"/>
    </row>
    <row r="132" spans="1:3" ht="12" customHeight="1" thickBot="1">
      <c r="A132" s="11" t="s">
        <v>93</v>
      </c>
      <c r="B132" s="49" t="s">
        <v>537</v>
      </c>
      <c r="C132" s="32">
        <f>+C133+C134+C135+C136</f>
        <v>0</v>
      </c>
    </row>
    <row r="133" spans="1:3" ht="12" customHeight="1">
      <c r="A133" s="24" t="s">
        <v>40</v>
      </c>
      <c r="B133" s="25" t="s">
        <v>538</v>
      </c>
      <c r="C133" s="14"/>
    </row>
    <row r="134" spans="1:3" ht="12" customHeight="1">
      <c r="A134" s="24" t="s">
        <v>42</v>
      </c>
      <c r="B134" s="25" t="s">
        <v>539</v>
      </c>
      <c r="C134" s="14"/>
    </row>
    <row r="135" spans="1:3" ht="12" customHeight="1">
      <c r="A135" s="24" t="s">
        <v>446</v>
      </c>
      <c r="B135" s="25" t="s">
        <v>540</v>
      </c>
      <c r="C135" s="14"/>
    </row>
    <row r="136" spans="1:3" ht="12" customHeight="1" thickBot="1">
      <c r="A136" s="21" t="s">
        <v>448</v>
      </c>
      <c r="B136" s="22" t="s">
        <v>541</v>
      </c>
      <c r="C136" s="14"/>
    </row>
    <row r="137" spans="1:3" ht="12" customHeight="1" thickBot="1">
      <c r="A137" s="11" t="s">
        <v>44</v>
      </c>
      <c r="B137" s="49" t="s">
        <v>542</v>
      </c>
      <c r="C137" s="51">
        <f>+C138+C139+C140+C141</f>
        <v>0</v>
      </c>
    </row>
    <row r="138" spans="1:3" ht="12" customHeight="1">
      <c r="A138" s="24" t="s">
        <v>45</v>
      </c>
      <c r="B138" s="25" t="s">
        <v>543</v>
      </c>
      <c r="C138" s="14"/>
    </row>
    <row r="139" spans="1:3" ht="12" customHeight="1">
      <c r="A139" s="24" t="s">
        <v>46</v>
      </c>
      <c r="B139" s="25" t="s">
        <v>544</v>
      </c>
      <c r="C139" s="14"/>
    </row>
    <row r="140" spans="1:3" ht="12" customHeight="1">
      <c r="A140" s="24" t="s">
        <v>47</v>
      </c>
      <c r="B140" s="25" t="s">
        <v>545</v>
      </c>
      <c r="C140" s="14"/>
    </row>
    <row r="141" spans="1:3" ht="12" customHeight="1" thickBot="1">
      <c r="A141" s="24" t="s">
        <v>454</v>
      </c>
      <c r="B141" s="25" t="s">
        <v>546</v>
      </c>
      <c r="C141" s="14"/>
    </row>
    <row r="142" spans="1:9" ht="15" customHeight="1" thickBot="1">
      <c r="A142" s="11" t="s">
        <v>94</v>
      </c>
      <c r="B142" s="49" t="s">
        <v>547</v>
      </c>
      <c r="C142" s="455">
        <f>+C123+C127+C132+C137</f>
        <v>0</v>
      </c>
      <c r="F142" s="456"/>
      <c r="G142" s="457"/>
      <c r="H142" s="457"/>
      <c r="I142" s="457"/>
    </row>
    <row r="143" spans="1:3" s="437" customFormat="1" ht="12.75" customHeight="1" thickBot="1">
      <c r="A143" s="52" t="s">
        <v>48</v>
      </c>
      <c r="B143" s="33" t="s">
        <v>548</v>
      </c>
      <c r="C143" s="455">
        <f>+C122+C142</f>
        <v>213624</v>
      </c>
    </row>
    <row r="144" ht="7.5" customHeight="1"/>
    <row r="145" spans="1:3" ht="15.75">
      <c r="A145" s="666" t="s">
        <v>549</v>
      </c>
      <c r="B145" s="666"/>
      <c r="C145" s="666"/>
    </row>
    <row r="146" spans="1:3" ht="15" customHeight="1" thickBot="1">
      <c r="A146" s="663" t="s">
        <v>95</v>
      </c>
      <c r="B146" s="663"/>
      <c r="C146" s="1" t="s">
        <v>2</v>
      </c>
    </row>
    <row r="147" spans="1:4" ht="13.5" customHeight="1" thickBot="1">
      <c r="A147" s="11">
        <v>1</v>
      </c>
      <c r="B147" s="47" t="s">
        <v>550</v>
      </c>
      <c r="C147" s="15">
        <f>+C60-C122</f>
        <v>-28998</v>
      </c>
      <c r="D147" s="458"/>
    </row>
    <row r="148" spans="1:3" ht="27.75" customHeight="1" thickBot="1">
      <c r="A148" s="11" t="s">
        <v>6</v>
      </c>
      <c r="B148" s="47" t="s">
        <v>551</v>
      </c>
      <c r="C148" s="15">
        <f>+C83-C142</f>
        <v>28998</v>
      </c>
    </row>
  </sheetData>
  <sheetProtection/>
  <mergeCells count="6">
    <mergeCell ref="A146:B146"/>
    <mergeCell ref="A85:C85"/>
    <mergeCell ref="A1:C1"/>
    <mergeCell ref="A2:B2"/>
    <mergeCell ref="A86:B86"/>
    <mergeCell ref="A145:C14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Konyár Község Önkormányzat
2014. ÉVI KÖLTSÉGVETÉSÉNEK ÖSSZEVONT MÉRLEGE&amp;10
&amp;R&amp;"Times New Roman CE,Félkövér dőlt"&amp;11 1.1. melléklet az 5/2014. (II. 05.)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workbookViewId="0" topLeftCell="A1">
      <selection activeCell="A13" sqref="A13:IV17"/>
    </sheetView>
  </sheetViews>
  <sheetFormatPr defaultColWidth="9.00390625" defaultRowHeight="12.75"/>
  <cols>
    <col min="1" max="1" width="47.125" style="285" customWidth="1"/>
    <col min="2" max="2" width="15.625" style="269" customWidth="1"/>
    <col min="3" max="3" width="16.375" style="269" customWidth="1"/>
    <col min="4" max="4" width="18.00390625" style="269" customWidth="1"/>
    <col min="5" max="5" width="16.625" style="269" customWidth="1"/>
    <col min="6" max="6" width="18.875" style="55" customWidth="1"/>
    <col min="7" max="8" width="12.875" style="269" customWidth="1"/>
    <col min="9" max="9" width="13.875" style="269" customWidth="1"/>
    <col min="10" max="16384" width="9.375" style="269" customWidth="1"/>
  </cols>
  <sheetData>
    <row r="1" spans="1:6" ht="25.5" customHeight="1">
      <c r="A1" s="682" t="s">
        <v>280</v>
      </c>
      <c r="B1" s="682"/>
      <c r="C1" s="682"/>
      <c r="D1" s="682"/>
      <c r="E1" s="682"/>
      <c r="F1" s="682"/>
    </row>
    <row r="2" spans="1:6" ht="22.5" customHeight="1" thickBot="1">
      <c r="A2" s="58"/>
      <c r="B2" s="55"/>
      <c r="C2" s="55"/>
      <c r="D2" s="55"/>
      <c r="E2" s="55"/>
      <c r="F2" s="270" t="s">
        <v>97</v>
      </c>
    </row>
    <row r="3" spans="1:6" s="271" customFormat="1" ht="44.25" customHeight="1" thickBot="1">
      <c r="A3" s="63" t="s">
        <v>281</v>
      </c>
      <c r="B3" s="64" t="s">
        <v>282</v>
      </c>
      <c r="C3" s="64" t="s">
        <v>283</v>
      </c>
      <c r="D3" s="64" t="s">
        <v>342</v>
      </c>
      <c r="E3" s="64" t="s">
        <v>341</v>
      </c>
      <c r="F3" s="65" t="s">
        <v>343</v>
      </c>
    </row>
    <row r="4" spans="1:6" s="55" customFormat="1" ht="12" customHeight="1" thickBot="1">
      <c r="A4" s="407">
        <v>1</v>
      </c>
      <c r="B4" s="272">
        <v>2</v>
      </c>
      <c r="C4" s="272">
        <v>3</v>
      </c>
      <c r="D4" s="272">
        <v>4</v>
      </c>
      <c r="E4" s="272">
        <v>5</v>
      </c>
      <c r="F4" s="273" t="s">
        <v>284</v>
      </c>
    </row>
    <row r="5" spans="1:6" ht="15.75" customHeight="1">
      <c r="A5" s="408" t="s">
        <v>356</v>
      </c>
      <c r="B5" s="274">
        <v>1000</v>
      </c>
      <c r="C5" s="275">
        <v>2014</v>
      </c>
      <c r="D5" s="274"/>
      <c r="E5" s="274">
        <v>1000</v>
      </c>
      <c r="F5" s="276">
        <f aca="true" t="shared" si="0" ref="F5:F17">B5-D5-E5</f>
        <v>0</v>
      </c>
    </row>
    <row r="6" spans="1:6" ht="27.75" customHeight="1">
      <c r="A6" s="408" t="s">
        <v>344</v>
      </c>
      <c r="B6" s="274">
        <v>500</v>
      </c>
      <c r="C6" s="275">
        <v>2013</v>
      </c>
      <c r="D6" s="274"/>
      <c r="E6" s="274">
        <v>500</v>
      </c>
      <c r="F6" s="276">
        <f t="shared" si="0"/>
        <v>0</v>
      </c>
    </row>
    <row r="7" spans="1:6" ht="27" customHeight="1">
      <c r="A7" s="408" t="s">
        <v>357</v>
      </c>
      <c r="B7" s="274">
        <v>4000</v>
      </c>
      <c r="C7" s="275">
        <v>2014</v>
      </c>
      <c r="D7" s="274"/>
      <c r="E7" s="274">
        <v>4000</v>
      </c>
      <c r="F7" s="276">
        <f t="shared" si="0"/>
        <v>0</v>
      </c>
    </row>
    <row r="8" spans="1:6" ht="15.75" customHeight="1">
      <c r="A8" s="408" t="s">
        <v>345</v>
      </c>
      <c r="B8" s="274">
        <v>150</v>
      </c>
      <c r="C8" s="275">
        <v>2014</v>
      </c>
      <c r="D8" s="274"/>
      <c r="E8" s="274">
        <v>150</v>
      </c>
      <c r="F8" s="276">
        <f t="shared" si="0"/>
        <v>0</v>
      </c>
    </row>
    <row r="9" spans="1:6" ht="15.75" customHeight="1">
      <c r="A9" s="408" t="s">
        <v>346</v>
      </c>
      <c r="B9" s="274">
        <v>1500</v>
      </c>
      <c r="C9" s="275">
        <v>2014</v>
      </c>
      <c r="D9" s="274"/>
      <c r="E9" s="274">
        <v>1500</v>
      </c>
      <c r="F9" s="276">
        <f t="shared" si="0"/>
        <v>0</v>
      </c>
    </row>
    <row r="10" spans="1:6" ht="15.75" customHeight="1">
      <c r="A10" s="408" t="s">
        <v>347</v>
      </c>
      <c r="B10" s="274">
        <v>3400</v>
      </c>
      <c r="C10" s="275">
        <v>2014</v>
      </c>
      <c r="D10" s="274"/>
      <c r="E10" s="274">
        <v>3400</v>
      </c>
      <c r="F10" s="276">
        <f t="shared" si="0"/>
        <v>0</v>
      </c>
    </row>
    <row r="11" spans="1:6" ht="27.75" customHeight="1">
      <c r="A11" s="408" t="s">
        <v>348</v>
      </c>
      <c r="B11" s="274">
        <v>8434</v>
      </c>
      <c r="C11" s="275">
        <v>2013</v>
      </c>
      <c r="D11" s="274"/>
      <c r="E11" s="274">
        <v>8434</v>
      </c>
      <c r="F11" s="276">
        <f t="shared" si="0"/>
        <v>0</v>
      </c>
    </row>
    <row r="12" spans="1:6" ht="15.75" customHeight="1">
      <c r="A12" s="82"/>
      <c r="B12" s="274"/>
      <c r="C12" s="275"/>
      <c r="D12" s="274"/>
      <c r="E12" s="274"/>
      <c r="F12" s="276">
        <f t="shared" si="0"/>
        <v>0</v>
      </c>
    </row>
    <row r="13" spans="1:6" ht="15.75" customHeight="1">
      <c r="A13" s="82"/>
      <c r="B13" s="274"/>
      <c r="C13" s="275"/>
      <c r="D13" s="274"/>
      <c r="E13" s="274"/>
      <c r="F13" s="276">
        <f t="shared" si="0"/>
        <v>0</v>
      </c>
    </row>
    <row r="14" spans="1:6" ht="15.75" customHeight="1">
      <c r="A14" s="82"/>
      <c r="B14" s="274"/>
      <c r="C14" s="275"/>
      <c r="D14" s="274"/>
      <c r="E14" s="274"/>
      <c r="F14" s="276">
        <f t="shared" si="0"/>
        <v>0</v>
      </c>
    </row>
    <row r="15" spans="1:6" ht="15.75" customHeight="1">
      <c r="A15" s="82"/>
      <c r="B15" s="274"/>
      <c r="C15" s="275"/>
      <c r="D15" s="274"/>
      <c r="E15" s="274"/>
      <c r="F15" s="276">
        <f t="shared" si="0"/>
        <v>0</v>
      </c>
    </row>
    <row r="16" spans="1:6" ht="15.75" customHeight="1">
      <c r="A16" s="82"/>
      <c r="B16" s="274"/>
      <c r="C16" s="275"/>
      <c r="D16" s="274"/>
      <c r="E16" s="274"/>
      <c r="F16" s="276">
        <f t="shared" si="0"/>
        <v>0</v>
      </c>
    </row>
    <row r="17" spans="1:6" ht="15.75" customHeight="1" thickBot="1">
      <c r="A17" s="84"/>
      <c r="B17" s="277"/>
      <c r="C17" s="278"/>
      <c r="D17" s="277"/>
      <c r="E17" s="277"/>
      <c r="F17" s="279">
        <f t="shared" si="0"/>
        <v>0</v>
      </c>
    </row>
    <row r="18" spans="1:6" s="284" customFormat="1" ht="18" customHeight="1" thickBot="1">
      <c r="A18" s="280" t="s">
        <v>285</v>
      </c>
      <c r="B18" s="281">
        <f>SUM(B5:B17)</f>
        <v>18984</v>
      </c>
      <c r="C18" s="282"/>
      <c r="D18" s="281">
        <f>SUM(D5:D17)</f>
        <v>0</v>
      </c>
      <c r="E18" s="281">
        <f>SUM(E5:E17)</f>
        <v>18984</v>
      </c>
      <c r="F18" s="283">
        <f>SUM(F5:F17)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5/2014. (II. 05.)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60.625" style="285" customWidth="1"/>
    <col min="2" max="2" width="15.625" style="269" customWidth="1"/>
    <col min="3" max="3" width="16.375" style="269" customWidth="1"/>
    <col min="4" max="4" width="18.00390625" style="269" customWidth="1"/>
    <col min="5" max="5" width="16.625" style="269" customWidth="1"/>
    <col min="6" max="6" width="18.875" style="269" customWidth="1"/>
    <col min="7" max="8" width="12.875" style="269" customWidth="1"/>
    <col min="9" max="9" width="13.875" style="269" customWidth="1"/>
    <col min="10" max="16384" width="9.375" style="269" customWidth="1"/>
  </cols>
  <sheetData>
    <row r="1" spans="1:6" ht="24.75" customHeight="1">
      <c r="A1" s="682" t="s">
        <v>612</v>
      </c>
      <c r="B1" s="682"/>
      <c r="C1" s="682"/>
      <c r="D1" s="682"/>
      <c r="E1" s="682"/>
      <c r="F1" s="682"/>
    </row>
    <row r="2" spans="1:6" ht="23.25" customHeight="1" thickBot="1">
      <c r="A2" s="58"/>
      <c r="B2" s="55"/>
      <c r="C2" s="55"/>
      <c r="D2" s="55"/>
      <c r="E2" s="55"/>
      <c r="F2" s="270" t="s">
        <v>97</v>
      </c>
    </row>
    <row r="3" spans="1:6" s="271" customFormat="1" ht="48.75" customHeight="1" thickBot="1">
      <c r="A3" s="63" t="s">
        <v>613</v>
      </c>
      <c r="B3" s="64" t="s">
        <v>282</v>
      </c>
      <c r="C3" s="64" t="s">
        <v>283</v>
      </c>
      <c r="D3" s="64" t="s">
        <v>342</v>
      </c>
      <c r="E3" s="64" t="s">
        <v>341</v>
      </c>
      <c r="F3" s="65" t="s">
        <v>614</v>
      </c>
    </row>
    <row r="4" spans="1:6" s="55" customFormat="1" ht="15" customHeight="1" thickBot="1">
      <c r="A4" s="548">
        <v>1</v>
      </c>
      <c r="B4" s="272">
        <v>2</v>
      </c>
      <c r="C4" s="272">
        <v>3</v>
      </c>
      <c r="D4" s="272">
        <v>4</v>
      </c>
      <c r="E4" s="272">
        <v>5</v>
      </c>
      <c r="F4" s="273">
        <v>6</v>
      </c>
    </row>
    <row r="5" spans="1:6" ht="15.75" customHeight="1">
      <c r="A5" s="549"/>
      <c r="B5" s="550"/>
      <c r="C5" s="551"/>
      <c r="D5" s="550"/>
      <c r="E5" s="550"/>
      <c r="F5" s="552"/>
    </row>
    <row r="6" spans="1:6" ht="15.75" customHeight="1">
      <c r="A6" s="549"/>
      <c r="B6" s="550"/>
      <c r="C6" s="551"/>
      <c r="D6" s="550"/>
      <c r="E6" s="550"/>
      <c r="F6" s="552"/>
    </row>
    <row r="7" spans="1:6" ht="15.75" customHeight="1">
      <c r="A7" s="549"/>
      <c r="B7" s="550"/>
      <c r="C7" s="551"/>
      <c r="D7" s="550"/>
      <c r="E7" s="550"/>
      <c r="F7" s="552">
        <f aca="true" t="shared" si="0" ref="F7:F22">B7-D7-E7</f>
        <v>0</v>
      </c>
    </row>
    <row r="8" spans="1:6" ht="15.75" customHeight="1">
      <c r="A8" s="549"/>
      <c r="B8" s="550"/>
      <c r="C8" s="551"/>
      <c r="D8" s="550"/>
      <c r="E8" s="550"/>
      <c r="F8" s="552">
        <f t="shared" si="0"/>
        <v>0</v>
      </c>
    </row>
    <row r="9" spans="1:6" ht="15.75" customHeight="1">
      <c r="A9" s="549"/>
      <c r="B9" s="550"/>
      <c r="C9" s="551"/>
      <c r="D9" s="550"/>
      <c r="E9" s="550"/>
      <c r="F9" s="552">
        <f t="shared" si="0"/>
        <v>0</v>
      </c>
    </row>
    <row r="10" spans="1:6" ht="15.75" customHeight="1">
      <c r="A10" s="549"/>
      <c r="B10" s="550"/>
      <c r="C10" s="551"/>
      <c r="D10" s="550"/>
      <c r="E10" s="550"/>
      <c r="F10" s="552">
        <f t="shared" si="0"/>
        <v>0</v>
      </c>
    </row>
    <row r="11" spans="1:6" ht="15.75" customHeight="1">
      <c r="A11" s="549"/>
      <c r="B11" s="550"/>
      <c r="C11" s="551"/>
      <c r="D11" s="550"/>
      <c r="E11" s="550"/>
      <c r="F11" s="552">
        <f t="shared" si="0"/>
        <v>0</v>
      </c>
    </row>
    <row r="12" spans="1:6" ht="15.75" customHeight="1">
      <c r="A12" s="549"/>
      <c r="B12" s="550"/>
      <c r="C12" s="551"/>
      <c r="D12" s="550"/>
      <c r="E12" s="550"/>
      <c r="F12" s="552">
        <f t="shared" si="0"/>
        <v>0</v>
      </c>
    </row>
    <row r="13" spans="1:6" ht="15.75" customHeight="1">
      <c r="A13" s="549"/>
      <c r="B13" s="550"/>
      <c r="C13" s="551"/>
      <c r="D13" s="550"/>
      <c r="E13" s="550"/>
      <c r="F13" s="552">
        <f t="shared" si="0"/>
        <v>0</v>
      </c>
    </row>
    <row r="14" spans="1:6" ht="15.75" customHeight="1">
      <c r="A14" s="549"/>
      <c r="B14" s="550"/>
      <c r="C14" s="551"/>
      <c r="D14" s="550"/>
      <c r="E14" s="550"/>
      <c r="F14" s="552">
        <f t="shared" si="0"/>
        <v>0</v>
      </c>
    </row>
    <row r="15" spans="1:6" ht="15.75" customHeight="1">
      <c r="A15" s="549"/>
      <c r="B15" s="550"/>
      <c r="C15" s="551"/>
      <c r="D15" s="550"/>
      <c r="E15" s="550"/>
      <c r="F15" s="552">
        <f t="shared" si="0"/>
        <v>0</v>
      </c>
    </row>
    <row r="16" spans="1:6" ht="15.75" customHeight="1">
      <c r="A16" s="549"/>
      <c r="B16" s="550"/>
      <c r="C16" s="551"/>
      <c r="D16" s="550"/>
      <c r="E16" s="550"/>
      <c r="F16" s="552">
        <f t="shared" si="0"/>
        <v>0</v>
      </c>
    </row>
    <row r="17" spans="1:6" ht="15.75" customHeight="1">
      <c r="A17" s="549"/>
      <c r="B17" s="550"/>
      <c r="C17" s="551"/>
      <c r="D17" s="550"/>
      <c r="E17" s="550"/>
      <c r="F17" s="552">
        <f t="shared" si="0"/>
        <v>0</v>
      </c>
    </row>
    <row r="18" spans="1:6" ht="15.75" customHeight="1">
      <c r="A18" s="549"/>
      <c r="B18" s="550"/>
      <c r="C18" s="551"/>
      <c r="D18" s="550"/>
      <c r="E18" s="550"/>
      <c r="F18" s="552">
        <f t="shared" si="0"/>
        <v>0</v>
      </c>
    </row>
    <row r="19" spans="1:6" ht="15.75" customHeight="1">
      <c r="A19" s="549"/>
      <c r="B19" s="550"/>
      <c r="C19" s="551"/>
      <c r="D19" s="550"/>
      <c r="E19" s="550"/>
      <c r="F19" s="552">
        <f t="shared" si="0"/>
        <v>0</v>
      </c>
    </row>
    <row r="20" spans="1:6" ht="15.75" customHeight="1">
      <c r="A20" s="549"/>
      <c r="B20" s="550"/>
      <c r="C20" s="551"/>
      <c r="D20" s="550"/>
      <c r="E20" s="550"/>
      <c r="F20" s="552">
        <f t="shared" si="0"/>
        <v>0</v>
      </c>
    </row>
    <row r="21" spans="1:6" ht="15.75" customHeight="1">
      <c r="A21" s="549"/>
      <c r="B21" s="550"/>
      <c r="C21" s="551"/>
      <c r="D21" s="550"/>
      <c r="E21" s="550"/>
      <c r="F21" s="552">
        <f t="shared" si="0"/>
        <v>0</v>
      </c>
    </row>
    <row r="22" spans="1:6" ht="15.75" customHeight="1" thickBot="1">
      <c r="A22" s="553"/>
      <c r="B22" s="554"/>
      <c r="C22" s="555"/>
      <c r="D22" s="554"/>
      <c r="E22" s="554"/>
      <c r="F22" s="556">
        <f t="shared" si="0"/>
        <v>0</v>
      </c>
    </row>
    <row r="23" spans="1:6" s="284" customFormat="1" ht="18" customHeight="1" thickBot="1">
      <c r="A23" s="280" t="s">
        <v>285</v>
      </c>
      <c r="B23" s="557">
        <f>SUM(B5:B22)</f>
        <v>0</v>
      </c>
      <c r="C23" s="558"/>
      <c r="D23" s="557">
        <f>SUM(D5:D22)</f>
        <v>0</v>
      </c>
      <c r="E23" s="557">
        <f>SUM(E5:E22)</f>
        <v>0</v>
      </c>
      <c r="F23" s="559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5/2014. (II. 05.)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workbookViewId="0" topLeftCell="A1">
      <selection activeCell="C39" sqref="C39"/>
    </sheetView>
  </sheetViews>
  <sheetFormatPr defaultColWidth="9.00390625" defaultRowHeight="12.75"/>
  <cols>
    <col min="1" max="1" width="38.625" style="230" customWidth="1"/>
    <col min="2" max="5" width="13.875" style="230" customWidth="1"/>
    <col min="6" max="16384" width="9.375" style="230" customWidth="1"/>
  </cols>
  <sheetData>
    <row r="1" spans="1:5" ht="12.75">
      <c r="A1" s="286"/>
      <c r="B1" s="286"/>
      <c r="C1" s="286"/>
      <c r="D1" s="286"/>
      <c r="E1" s="286"/>
    </row>
    <row r="2" spans="1:5" ht="27.75" customHeight="1">
      <c r="A2" s="287" t="s">
        <v>286</v>
      </c>
      <c r="B2" s="683" t="s">
        <v>350</v>
      </c>
      <c r="C2" s="683"/>
      <c r="D2" s="683"/>
      <c r="E2" s="683"/>
    </row>
    <row r="3" spans="1:5" ht="14.25" thickBot="1">
      <c r="A3" s="286"/>
      <c r="B3" s="286"/>
      <c r="C3" s="286"/>
      <c r="D3" s="684" t="s">
        <v>287</v>
      </c>
      <c r="E3" s="684"/>
    </row>
    <row r="4" spans="1:5" ht="15" customHeight="1" thickBot="1">
      <c r="A4" s="288" t="s">
        <v>288</v>
      </c>
      <c r="B4" s="289" t="s">
        <v>289</v>
      </c>
      <c r="C4" s="289" t="s">
        <v>221</v>
      </c>
      <c r="D4" s="289" t="s">
        <v>290</v>
      </c>
      <c r="E4" s="290" t="s">
        <v>291</v>
      </c>
    </row>
    <row r="5" spans="1:5" ht="12.75">
      <c r="A5" s="291" t="s">
        <v>292</v>
      </c>
      <c r="B5" s="292"/>
      <c r="C5" s="292">
        <v>422</v>
      </c>
      <c r="D5" s="292"/>
      <c r="E5" s="293">
        <f aca="true" t="shared" si="0" ref="E5:E11">SUM(B5:D5)</f>
        <v>422</v>
      </c>
    </row>
    <row r="6" spans="1:5" ht="12.75">
      <c r="A6" s="294" t="s">
        <v>293</v>
      </c>
      <c r="B6" s="295"/>
      <c r="C6" s="295"/>
      <c r="D6" s="295"/>
      <c r="E6" s="296">
        <f t="shared" si="0"/>
        <v>0</v>
      </c>
    </row>
    <row r="7" spans="1:5" ht="12.75">
      <c r="A7" s="297" t="s">
        <v>294</v>
      </c>
      <c r="B7" s="298"/>
      <c r="C7" s="298">
        <v>8012</v>
      </c>
      <c r="D7" s="298"/>
      <c r="E7" s="299">
        <f t="shared" si="0"/>
        <v>8012</v>
      </c>
    </row>
    <row r="8" spans="1:5" ht="12.75">
      <c r="A8" s="297" t="s">
        <v>295</v>
      </c>
      <c r="B8" s="298"/>
      <c r="C8" s="298"/>
      <c r="D8" s="298"/>
      <c r="E8" s="299">
        <f t="shared" si="0"/>
        <v>0</v>
      </c>
    </row>
    <row r="9" spans="1:5" ht="12.75">
      <c r="A9" s="297" t="s">
        <v>296</v>
      </c>
      <c r="B9" s="298"/>
      <c r="C9" s="298"/>
      <c r="D9" s="298"/>
      <c r="E9" s="299">
        <f t="shared" si="0"/>
        <v>0</v>
      </c>
    </row>
    <row r="10" spans="1:5" ht="12.75">
      <c r="A10" s="297" t="s">
        <v>297</v>
      </c>
      <c r="B10" s="298"/>
      <c r="C10" s="298"/>
      <c r="D10" s="298"/>
      <c r="E10" s="299">
        <f t="shared" si="0"/>
        <v>0</v>
      </c>
    </row>
    <row r="11" spans="1:5" ht="13.5" thickBot="1">
      <c r="A11" s="300"/>
      <c r="B11" s="301"/>
      <c r="C11" s="301"/>
      <c r="D11" s="301"/>
      <c r="E11" s="299">
        <f t="shared" si="0"/>
        <v>0</v>
      </c>
    </row>
    <row r="12" spans="1:5" ht="13.5" thickBot="1">
      <c r="A12" s="302" t="s">
        <v>298</v>
      </c>
      <c r="B12" s="303">
        <f>B5+SUM(B7:B11)</f>
        <v>0</v>
      </c>
      <c r="C12" s="303">
        <f>C5+SUM(C7:C11)</f>
        <v>8434</v>
      </c>
      <c r="D12" s="303">
        <f>D5+SUM(D7:D11)</f>
        <v>0</v>
      </c>
      <c r="E12" s="304">
        <f>E5+SUM(E7:E11)</f>
        <v>8434</v>
      </c>
    </row>
    <row r="13" spans="1:5" ht="13.5" thickBot="1">
      <c r="A13" s="243"/>
      <c r="B13" s="243"/>
      <c r="C13" s="243"/>
      <c r="D13" s="243"/>
      <c r="E13" s="243"/>
    </row>
    <row r="14" spans="1:5" ht="15" customHeight="1" thickBot="1">
      <c r="A14" s="288" t="s">
        <v>299</v>
      </c>
      <c r="B14" s="289" t="s">
        <v>289</v>
      </c>
      <c r="C14" s="289" t="s">
        <v>221</v>
      </c>
      <c r="D14" s="289" t="s">
        <v>290</v>
      </c>
      <c r="E14" s="290" t="s">
        <v>291</v>
      </c>
    </row>
    <row r="15" spans="1:5" ht="12.75">
      <c r="A15" s="291" t="s">
        <v>300</v>
      </c>
      <c r="B15" s="292"/>
      <c r="C15" s="292"/>
      <c r="D15" s="292"/>
      <c r="E15" s="293">
        <f aca="true" t="shared" si="1" ref="E15:E21">SUM(B15:D15)</f>
        <v>0</v>
      </c>
    </row>
    <row r="16" spans="1:5" ht="12.75">
      <c r="A16" s="305" t="s">
        <v>301</v>
      </c>
      <c r="B16" s="298"/>
      <c r="C16" s="298">
        <v>8434</v>
      </c>
      <c r="D16" s="298"/>
      <c r="E16" s="299">
        <f t="shared" si="1"/>
        <v>8434</v>
      </c>
    </row>
    <row r="17" spans="1:5" ht="12.75">
      <c r="A17" s="297" t="s">
        <v>302</v>
      </c>
      <c r="B17" s="298"/>
      <c r="C17" s="298"/>
      <c r="D17" s="298"/>
      <c r="E17" s="299">
        <f t="shared" si="1"/>
        <v>0</v>
      </c>
    </row>
    <row r="18" spans="1:5" ht="12.75">
      <c r="A18" s="297" t="s">
        <v>303</v>
      </c>
      <c r="B18" s="298"/>
      <c r="C18" s="298"/>
      <c r="D18" s="298"/>
      <c r="E18" s="299">
        <f t="shared" si="1"/>
        <v>0</v>
      </c>
    </row>
    <row r="19" spans="1:5" ht="12.75">
      <c r="A19" s="306"/>
      <c r="B19" s="298"/>
      <c r="C19" s="298"/>
      <c r="D19" s="298"/>
      <c r="E19" s="299">
        <f t="shared" si="1"/>
        <v>0</v>
      </c>
    </row>
    <row r="20" spans="1:5" ht="12.75">
      <c r="A20" s="306"/>
      <c r="B20" s="298"/>
      <c r="C20" s="298"/>
      <c r="D20" s="298"/>
      <c r="E20" s="299">
        <f t="shared" si="1"/>
        <v>0</v>
      </c>
    </row>
    <row r="21" spans="1:5" ht="13.5" thickBot="1">
      <c r="A21" s="300"/>
      <c r="B21" s="301"/>
      <c r="C21" s="301"/>
      <c r="D21" s="301"/>
      <c r="E21" s="299">
        <f t="shared" si="1"/>
        <v>0</v>
      </c>
    </row>
    <row r="22" spans="1:5" ht="13.5" thickBot="1">
      <c r="A22" s="302" t="s">
        <v>215</v>
      </c>
      <c r="B22" s="303">
        <f>SUM(B15:B21)</f>
        <v>0</v>
      </c>
      <c r="C22" s="303">
        <f>SUM(C15:C21)</f>
        <v>8434</v>
      </c>
      <c r="D22" s="303">
        <f>SUM(D15:D21)</f>
        <v>0</v>
      </c>
      <c r="E22" s="304">
        <f>SUM(E15:E21)</f>
        <v>8434</v>
      </c>
    </row>
    <row r="23" spans="1:5" ht="12.75">
      <c r="A23" s="286"/>
      <c r="B23" s="286"/>
      <c r="C23" s="286"/>
      <c r="D23" s="286"/>
      <c r="E23" s="286"/>
    </row>
    <row r="24" spans="1:5" ht="36" customHeight="1">
      <c r="A24" s="287" t="s">
        <v>286</v>
      </c>
      <c r="B24" s="683" t="s">
        <v>351</v>
      </c>
      <c r="C24" s="683"/>
      <c r="D24" s="683"/>
      <c r="E24" s="683"/>
    </row>
    <row r="25" spans="1:5" ht="14.25" thickBot="1">
      <c r="A25" s="286"/>
      <c r="B25" s="286"/>
      <c r="C25" s="286"/>
      <c r="D25" s="684" t="s">
        <v>287</v>
      </c>
      <c r="E25" s="684"/>
    </row>
    <row r="26" spans="1:5" ht="13.5" thickBot="1">
      <c r="A26" s="288" t="s">
        <v>288</v>
      </c>
      <c r="B26" s="289" t="s">
        <v>289</v>
      </c>
      <c r="C26" s="289" t="s">
        <v>221</v>
      </c>
      <c r="D26" s="289" t="s">
        <v>290</v>
      </c>
      <c r="E26" s="290" t="s">
        <v>291</v>
      </c>
    </row>
    <row r="27" spans="1:5" ht="12.75">
      <c r="A27" s="291" t="s">
        <v>292</v>
      </c>
      <c r="B27" s="292"/>
      <c r="C27" s="292">
        <v>600</v>
      </c>
      <c r="D27" s="292"/>
      <c r="E27" s="293">
        <f aca="true" t="shared" si="2" ref="E27:E33">SUM(B27:D27)</f>
        <v>600</v>
      </c>
    </row>
    <row r="28" spans="1:8" ht="12.75">
      <c r="A28" s="294" t="s">
        <v>293</v>
      </c>
      <c r="B28" s="295"/>
      <c r="C28" s="295"/>
      <c r="D28" s="295"/>
      <c r="E28" s="296">
        <f t="shared" si="2"/>
        <v>0</v>
      </c>
      <c r="H28" s="234"/>
    </row>
    <row r="29" spans="1:5" ht="12.75">
      <c r="A29" s="297" t="s">
        <v>294</v>
      </c>
      <c r="B29" s="298"/>
      <c r="C29" s="298">
        <v>3400</v>
      </c>
      <c r="D29" s="298"/>
      <c r="E29" s="299">
        <f t="shared" si="2"/>
        <v>3400</v>
      </c>
    </row>
    <row r="30" spans="1:5" ht="12.75">
      <c r="A30" s="297" t="s">
        <v>295</v>
      </c>
      <c r="B30" s="298"/>
      <c r="C30" s="298"/>
      <c r="D30" s="298"/>
      <c r="E30" s="299">
        <f t="shared" si="2"/>
        <v>0</v>
      </c>
    </row>
    <row r="31" spans="1:5" ht="12.75">
      <c r="A31" s="297" t="s">
        <v>296</v>
      </c>
      <c r="B31" s="298"/>
      <c r="C31" s="298"/>
      <c r="D31" s="298"/>
      <c r="E31" s="299">
        <f t="shared" si="2"/>
        <v>0</v>
      </c>
    </row>
    <row r="32" spans="1:5" ht="12.75">
      <c r="A32" s="297" t="s">
        <v>297</v>
      </c>
      <c r="B32" s="298"/>
      <c r="C32" s="298"/>
      <c r="D32" s="298"/>
      <c r="E32" s="299">
        <f t="shared" si="2"/>
        <v>0</v>
      </c>
    </row>
    <row r="33" spans="1:5" ht="13.5" thickBot="1">
      <c r="A33" s="300"/>
      <c r="B33" s="301"/>
      <c r="C33" s="301"/>
      <c r="D33" s="301"/>
      <c r="E33" s="299">
        <f t="shared" si="2"/>
        <v>0</v>
      </c>
    </row>
    <row r="34" spans="1:5" ht="13.5" thickBot="1">
      <c r="A34" s="302" t="s">
        <v>298</v>
      </c>
      <c r="B34" s="303">
        <f>B27+SUM(B29:B33)</f>
        <v>0</v>
      </c>
      <c r="C34" s="303">
        <f>C27+SUM(C29:C33)</f>
        <v>4000</v>
      </c>
      <c r="D34" s="303">
        <f>D27+SUM(D29:D33)</f>
        <v>0</v>
      </c>
      <c r="E34" s="304">
        <f>E27+SUM(E29:E33)</f>
        <v>4000</v>
      </c>
    </row>
    <row r="35" spans="1:5" ht="13.5" thickBot="1">
      <c r="A35" s="243"/>
      <c r="B35" s="243"/>
      <c r="C35" s="243"/>
      <c r="D35" s="243"/>
      <c r="E35" s="243"/>
    </row>
    <row r="36" spans="1:5" ht="13.5" thickBot="1">
      <c r="A36" s="288" t="s">
        <v>299</v>
      </c>
      <c r="B36" s="289" t="s">
        <v>289</v>
      </c>
      <c r="C36" s="289" t="s">
        <v>221</v>
      </c>
      <c r="D36" s="289" t="s">
        <v>290</v>
      </c>
      <c r="E36" s="290" t="s">
        <v>291</v>
      </c>
    </row>
    <row r="37" spans="1:5" ht="12.75">
      <c r="A37" s="291" t="s">
        <v>300</v>
      </c>
      <c r="B37" s="292"/>
      <c r="C37" s="292"/>
      <c r="D37" s="292"/>
      <c r="E37" s="293">
        <f aca="true" t="shared" si="3" ref="E37:E43">SUM(B37:D37)</f>
        <v>0</v>
      </c>
    </row>
    <row r="38" spans="1:5" ht="12.75">
      <c r="A38" s="305" t="s">
        <v>301</v>
      </c>
      <c r="B38" s="298"/>
      <c r="C38" s="298">
        <v>3644</v>
      </c>
      <c r="D38" s="298"/>
      <c r="E38" s="299">
        <f t="shared" si="3"/>
        <v>3644</v>
      </c>
    </row>
    <row r="39" spans="1:5" ht="12.75">
      <c r="A39" s="297" t="s">
        <v>302</v>
      </c>
      <c r="B39" s="298"/>
      <c r="C39" s="298">
        <v>356</v>
      </c>
      <c r="D39" s="298"/>
      <c r="E39" s="299">
        <f t="shared" si="3"/>
        <v>356</v>
      </c>
    </row>
    <row r="40" spans="1:5" ht="12.75">
      <c r="A40" s="297" t="s">
        <v>303</v>
      </c>
      <c r="B40" s="298"/>
      <c r="C40" s="298"/>
      <c r="D40" s="298"/>
      <c r="E40" s="299">
        <f t="shared" si="3"/>
        <v>0</v>
      </c>
    </row>
    <row r="41" spans="1:5" ht="12.75">
      <c r="A41" s="306"/>
      <c r="B41" s="298"/>
      <c r="C41" s="298"/>
      <c r="D41" s="298"/>
      <c r="E41" s="299">
        <f t="shared" si="3"/>
        <v>0</v>
      </c>
    </row>
    <row r="42" spans="1:5" ht="12.75">
      <c r="A42" s="306"/>
      <c r="B42" s="298"/>
      <c r="C42" s="298"/>
      <c r="D42" s="298"/>
      <c r="E42" s="299">
        <f t="shared" si="3"/>
        <v>0</v>
      </c>
    </row>
    <row r="43" spans="1:5" ht="13.5" thickBot="1">
      <c r="A43" s="300"/>
      <c r="B43" s="301"/>
      <c r="C43" s="301"/>
      <c r="D43" s="301"/>
      <c r="E43" s="299">
        <f t="shared" si="3"/>
        <v>0</v>
      </c>
    </row>
    <row r="44" spans="1:5" ht="13.5" thickBot="1">
      <c r="A44" s="302" t="s">
        <v>215</v>
      </c>
      <c r="B44" s="303">
        <f>SUM(B37:B43)</f>
        <v>0</v>
      </c>
      <c r="C44" s="303">
        <f>SUM(C37:C43)</f>
        <v>4000</v>
      </c>
      <c r="D44" s="303">
        <f>SUM(D37:D43)</f>
        <v>0</v>
      </c>
      <c r="E44" s="304">
        <f>SUM(E37:E43)</f>
        <v>4000</v>
      </c>
    </row>
  </sheetData>
  <sheetProtection/>
  <mergeCells count="4">
    <mergeCell ref="B24:E24"/>
    <mergeCell ref="D25:E25"/>
    <mergeCell ref="B2:E2"/>
    <mergeCell ref="D3:E3"/>
  </mergeCells>
  <conditionalFormatting sqref="E15:E21 E5:E12 B12:D12 B22:E22 E37:E43 E27:E34 B34:D34 B44:E44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5/2014. (II. 05.)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30">
      <selection activeCell="B7" sqref="B7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127" customWidth="1"/>
  </cols>
  <sheetData>
    <row r="1" spans="1:3" s="311" customFormat="1" ht="16.5" customHeight="1" thickBot="1">
      <c r="A1" s="307"/>
      <c r="B1" s="309"/>
      <c r="C1" s="310" t="s">
        <v>628</v>
      </c>
    </row>
    <row r="2" spans="1:3" s="313" customFormat="1" ht="21" customHeight="1">
      <c r="A2" s="430" t="s">
        <v>100</v>
      </c>
      <c r="B2" s="312" t="s">
        <v>337</v>
      </c>
      <c r="C2" s="394" t="s">
        <v>334</v>
      </c>
    </row>
    <row r="3" spans="1:3" s="313" customFormat="1" ht="16.5" thickBot="1">
      <c r="A3" s="314" t="s">
        <v>306</v>
      </c>
      <c r="B3" s="316" t="s">
        <v>574</v>
      </c>
      <c r="C3" s="395">
        <v>1</v>
      </c>
    </row>
    <row r="4" spans="1:3" s="319" customFormat="1" ht="15.75" customHeight="1" thickBot="1">
      <c r="A4" s="317"/>
      <c r="B4" s="317"/>
      <c r="C4" s="318" t="s">
        <v>217</v>
      </c>
    </row>
    <row r="5" spans="1:3" ht="13.5" thickBot="1">
      <c r="A5" s="431" t="s">
        <v>307</v>
      </c>
      <c r="B5" s="320" t="s">
        <v>308</v>
      </c>
      <c r="C5" s="396" t="s">
        <v>309</v>
      </c>
    </row>
    <row r="6" spans="1:3" s="323" customFormat="1" ht="12.75" customHeight="1" thickBot="1">
      <c r="A6" s="322">
        <v>1</v>
      </c>
      <c r="B6" s="136">
        <v>2</v>
      </c>
      <c r="C6" s="137">
        <v>3</v>
      </c>
    </row>
    <row r="7" spans="1:3" s="323" customFormat="1" ht="15.75" customHeight="1" thickBot="1">
      <c r="A7" s="324"/>
      <c r="B7" s="325" t="s">
        <v>98</v>
      </c>
      <c r="C7" s="397"/>
    </row>
    <row r="8" spans="1:3" s="323" customFormat="1" ht="12" customHeight="1" thickBot="1">
      <c r="A8" s="5" t="s">
        <v>5</v>
      </c>
      <c r="B8" s="9" t="s">
        <v>390</v>
      </c>
      <c r="C8" s="15">
        <f>+C9+C10+C11+C12+C13+C14</f>
        <v>78155</v>
      </c>
    </row>
    <row r="9" spans="1:3" s="329" customFormat="1" ht="12" customHeight="1">
      <c r="A9" s="462" t="s">
        <v>62</v>
      </c>
      <c r="B9" s="438" t="s">
        <v>391</v>
      </c>
      <c r="C9" s="26">
        <v>21810</v>
      </c>
    </row>
    <row r="10" spans="1:3" s="335" customFormat="1" ht="12" customHeight="1">
      <c r="A10" s="463" t="s">
        <v>64</v>
      </c>
      <c r="B10" s="439" t="s">
        <v>392</v>
      </c>
      <c r="C10" s="20"/>
    </row>
    <row r="11" spans="1:3" s="335" customFormat="1" ht="12" customHeight="1">
      <c r="A11" s="463" t="s">
        <v>66</v>
      </c>
      <c r="B11" s="439" t="s">
        <v>393</v>
      </c>
      <c r="C11" s="20">
        <v>53791</v>
      </c>
    </row>
    <row r="12" spans="1:3" s="335" customFormat="1" ht="12" customHeight="1">
      <c r="A12" s="463" t="s">
        <v>68</v>
      </c>
      <c r="B12" s="439" t="s">
        <v>394</v>
      </c>
      <c r="C12" s="20">
        <v>2554</v>
      </c>
    </row>
    <row r="13" spans="1:3" s="335" customFormat="1" ht="12" customHeight="1">
      <c r="A13" s="463" t="s">
        <v>311</v>
      </c>
      <c r="B13" s="439" t="s">
        <v>567</v>
      </c>
      <c r="C13" s="20"/>
    </row>
    <row r="14" spans="1:3" s="329" customFormat="1" ht="12" customHeight="1" thickBot="1">
      <c r="A14" s="464" t="s">
        <v>72</v>
      </c>
      <c r="B14" s="440" t="s">
        <v>395</v>
      </c>
      <c r="C14" s="20"/>
    </row>
    <row r="15" spans="1:3" s="329" customFormat="1" ht="12" customHeight="1" thickBot="1">
      <c r="A15" s="5" t="s">
        <v>6</v>
      </c>
      <c r="B15" s="12" t="s">
        <v>396</v>
      </c>
      <c r="C15" s="15">
        <f>+C16+C17+C18+C19+C20</f>
        <v>55235</v>
      </c>
    </row>
    <row r="16" spans="1:3" s="329" customFormat="1" ht="12" customHeight="1">
      <c r="A16" s="462" t="s">
        <v>7</v>
      </c>
      <c r="B16" s="438" t="s">
        <v>397</v>
      </c>
      <c r="C16" s="26"/>
    </row>
    <row r="17" spans="1:3" s="329" customFormat="1" ht="12" customHeight="1">
      <c r="A17" s="463" t="s">
        <v>9</v>
      </c>
      <c r="B17" s="439" t="s">
        <v>398</v>
      </c>
      <c r="C17" s="20"/>
    </row>
    <row r="18" spans="1:3" s="329" customFormat="1" ht="12" customHeight="1">
      <c r="A18" s="463" t="s">
        <v>10</v>
      </c>
      <c r="B18" s="439" t="s">
        <v>399</v>
      </c>
      <c r="C18" s="20"/>
    </row>
    <row r="19" spans="1:3" s="329" customFormat="1" ht="12" customHeight="1">
      <c r="A19" s="463" t="s">
        <v>11</v>
      </c>
      <c r="B19" s="439" t="s">
        <v>400</v>
      </c>
      <c r="C19" s="20"/>
    </row>
    <row r="20" spans="1:3" s="329" customFormat="1" ht="12" customHeight="1">
      <c r="A20" s="463" t="s">
        <v>82</v>
      </c>
      <c r="B20" s="439" t="s">
        <v>568</v>
      </c>
      <c r="C20" s="20">
        <v>55235</v>
      </c>
    </row>
    <row r="21" spans="1:3" s="335" customFormat="1" ht="12" customHeight="1" thickBot="1">
      <c r="A21" s="464" t="s">
        <v>83</v>
      </c>
      <c r="B21" s="440" t="s">
        <v>401</v>
      </c>
      <c r="C21" s="28"/>
    </row>
    <row r="22" spans="1:3" s="335" customFormat="1" ht="12" customHeight="1" thickBot="1">
      <c r="A22" s="5" t="s">
        <v>12</v>
      </c>
      <c r="B22" s="9" t="s">
        <v>402</v>
      </c>
      <c r="C22" s="15">
        <f>+C23+C24+C25+C26+C27</f>
        <v>600</v>
      </c>
    </row>
    <row r="23" spans="1:3" s="335" customFormat="1" ht="12" customHeight="1">
      <c r="A23" s="462" t="s">
        <v>13</v>
      </c>
      <c r="B23" s="438" t="s">
        <v>403</v>
      </c>
      <c r="C23" s="26"/>
    </row>
    <row r="24" spans="1:3" s="329" customFormat="1" ht="12" customHeight="1">
      <c r="A24" s="463" t="s">
        <v>15</v>
      </c>
      <c r="B24" s="439" t="s">
        <v>404</v>
      </c>
      <c r="C24" s="20"/>
    </row>
    <row r="25" spans="1:3" s="335" customFormat="1" ht="12" customHeight="1">
      <c r="A25" s="463" t="s">
        <v>17</v>
      </c>
      <c r="B25" s="439" t="s">
        <v>405</v>
      </c>
      <c r="C25" s="20"/>
    </row>
    <row r="26" spans="1:3" s="335" customFormat="1" ht="12" customHeight="1">
      <c r="A26" s="463" t="s">
        <v>19</v>
      </c>
      <c r="B26" s="439" t="s">
        <v>406</v>
      </c>
      <c r="C26" s="20"/>
    </row>
    <row r="27" spans="1:3" s="335" customFormat="1" ht="12" customHeight="1">
      <c r="A27" s="463" t="s">
        <v>21</v>
      </c>
      <c r="B27" s="439" t="s">
        <v>407</v>
      </c>
      <c r="C27" s="20">
        <v>600</v>
      </c>
    </row>
    <row r="28" spans="1:3" s="335" customFormat="1" ht="12" customHeight="1" thickBot="1">
      <c r="A28" s="464" t="s">
        <v>23</v>
      </c>
      <c r="B28" s="440" t="s">
        <v>408</v>
      </c>
      <c r="C28" s="28"/>
    </row>
    <row r="29" spans="1:3" s="335" customFormat="1" ht="12" customHeight="1" thickBot="1">
      <c r="A29" s="5" t="s">
        <v>24</v>
      </c>
      <c r="B29" s="9" t="s">
        <v>409</v>
      </c>
      <c r="C29" s="32">
        <f>+C30+C33+C34+C35</f>
        <v>23000</v>
      </c>
    </row>
    <row r="30" spans="1:3" s="335" customFormat="1" ht="12" customHeight="1">
      <c r="A30" s="462" t="s">
        <v>410</v>
      </c>
      <c r="B30" s="438" t="s">
        <v>411</v>
      </c>
      <c r="C30" s="441">
        <f>+C31+C32</f>
        <v>17600</v>
      </c>
    </row>
    <row r="31" spans="1:3" s="335" customFormat="1" ht="12" customHeight="1">
      <c r="A31" s="463" t="s">
        <v>412</v>
      </c>
      <c r="B31" s="439" t="s">
        <v>413</v>
      </c>
      <c r="C31" s="20">
        <v>3600</v>
      </c>
    </row>
    <row r="32" spans="1:3" s="335" customFormat="1" ht="12" customHeight="1">
      <c r="A32" s="463" t="s">
        <v>414</v>
      </c>
      <c r="B32" s="439" t="s">
        <v>415</v>
      </c>
      <c r="C32" s="20">
        <v>14000</v>
      </c>
    </row>
    <row r="33" spans="1:3" s="335" customFormat="1" ht="12" customHeight="1">
      <c r="A33" s="463" t="s">
        <v>416</v>
      </c>
      <c r="B33" s="439" t="s">
        <v>376</v>
      </c>
      <c r="C33" s="20">
        <v>5000</v>
      </c>
    </row>
    <row r="34" spans="1:3" s="335" customFormat="1" ht="12" customHeight="1">
      <c r="A34" s="463" t="s">
        <v>417</v>
      </c>
      <c r="B34" s="439" t="s">
        <v>418</v>
      </c>
      <c r="C34" s="20"/>
    </row>
    <row r="35" spans="1:3" s="335" customFormat="1" ht="12" customHeight="1" thickBot="1">
      <c r="A35" s="464" t="s">
        <v>419</v>
      </c>
      <c r="B35" s="440" t="s">
        <v>420</v>
      </c>
      <c r="C35" s="28">
        <v>400</v>
      </c>
    </row>
    <row r="36" spans="1:3" s="335" customFormat="1" ht="12" customHeight="1" thickBot="1">
      <c r="A36" s="5" t="s">
        <v>25</v>
      </c>
      <c r="B36" s="9" t="s">
        <v>421</v>
      </c>
      <c r="C36" s="15">
        <f>SUM(C37:C46)</f>
        <v>3994</v>
      </c>
    </row>
    <row r="37" spans="1:3" s="335" customFormat="1" ht="12" customHeight="1">
      <c r="A37" s="462" t="s">
        <v>26</v>
      </c>
      <c r="B37" s="438" t="s">
        <v>422</v>
      </c>
      <c r="C37" s="26"/>
    </row>
    <row r="38" spans="1:3" s="335" customFormat="1" ht="12" customHeight="1">
      <c r="A38" s="463" t="s">
        <v>27</v>
      </c>
      <c r="B38" s="439" t="s">
        <v>423</v>
      </c>
      <c r="C38" s="20">
        <v>700</v>
      </c>
    </row>
    <row r="39" spans="1:3" s="335" customFormat="1" ht="12" customHeight="1">
      <c r="A39" s="463" t="s">
        <v>28</v>
      </c>
      <c r="B39" s="439" t="s">
        <v>424</v>
      </c>
      <c r="C39" s="20"/>
    </row>
    <row r="40" spans="1:3" s="335" customFormat="1" ht="12" customHeight="1">
      <c r="A40" s="463" t="s">
        <v>29</v>
      </c>
      <c r="B40" s="439" t="s">
        <v>569</v>
      </c>
      <c r="C40" s="20"/>
    </row>
    <row r="41" spans="1:3" s="335" customFormat="1" ht="12" customHeight="1">
      <c r="A41" s="463" t="s">
        <v>30</v>
      </c>
      <c r="B41" s="439" t="s">
        <v>426</v>
      </c>
      <c r="C41" s="79">
        <v>2435</v>
      </c>
    </row>
    <row r="42" spans="1:3" s="335" customFormat="1" ht="12" customHeight="1">
      <c r="A42" s="463" t="s">
        <v>31</v>
      </c>
      <c r="B42" s="439" t="s">
        <v>427</v>
      </c>
      <c r="C42" s="79">
        <v>759</v>
      </c>
    </row>
    <row r="43" spans="1:3" s="335" customFormat="1" ht="12" customHeight="1">
      <c r="A43" s="463" t="s">
        <v>33</v>
      </c>
      <c r="B43" s="439" t="s">
        <v>428</v>
      </c>
      <c r="C43" s="112"/>
    </row>
    <row r="44" spans="1:3" s="335" customFormat="1" ht="12" customHeight="1">
      <c r="A44" s="463" t="s">
        <v>35</v>
      </c>
      <c r="B44" s="439" t="s">
        <v>429</v>
      </c>
      <c r="C44" s="79">
        <v>100</v>
      </c>
    </row>
    <row r="45" spans="1:3" s="335" customFormat="1" ht="12" customHeight="1">
      <c r="A45" s="463" t="s">
        <v>430</v>
      </c>
      <c r="B45" s="439" t="s">
        <v>431</v>
      </c>
      <c r="C45" s="29"/>
    </row>
    <row r="46" spans="1:3" s="335" customFormat="1" ht="12" customHeight="1" thickBot="1">
      <c r="A46" s="464" t="s">
        <v>432</v>
      </c>
      <c r="B46" s="440" t="s">
        <v>433</v>
      </c>
      <c r="C46" s="442"/>
    </row>
    <row r="47" spans="1:3" s="335" customFormat="1" ht="12" customHeight="1" thickBot="1">
      <c r="A47" s="5" t="s">
        <v>36</v>
      </c>
      <c r="B47" s="9" t="s">
        <v>434</v>
      </c>
      <c r="C47" s="15">
        <f>SUM(C48:C52)</f>
        <v>7469</v>
      </c>
    </row>
    <row r="48" spans="1:3" s="335" customFormat="1" ht="12" customHeight="1">
      <c r="A48" s="462" t="s">
        <v>37</v>
      </c>
      <c r="B48" s="438" t="s">
        <v>435</v>
      </c>
      <c r="C48" s="443"/>
    </row>
    <row r="49" spans="1:3" s="335" customFormat="1" ht="12" customHeight="1">
      <c r="A49" s="463" t="s">
        <v>38</v>
      </c>
      <c r="B49" s="439" t="s">
        <v>565</v>
      </c>
      <c r="C49" s="29">
        <v>7469</v>
      </c>
    </row>
    <row r="50" spans="1:3" s="335" customFormat="1" ht="12" customHeight="1">
      <c r="A50" s="463" t="s">
        <v>437</v>
      </c>
      <c r="B50" s="439" t="s">
        <v>438</v>
      </c>
      <c r="C50" s="29"/>
    </row>
    <row r="51" spans="1:3" s="335" customFormat="1" ht="12" customHeight="1">
      <c r="A51" s="463" t="s">
        <v>439</v>
      </c>
      <c r="B51" s="439" t="s">
        <v>440</v>
      </c>
      <c r="C51" s="29"/>
    </row>
    <row r="52" spans="1:3" s="335" customFormat="1" ht="12" customHeight="1" thickBot="1">
      <c r="A52" s="464" t="s">
        <v>441</v>
      </c>
      <c r="B52" s="440" t="s">
        <v>442</v>
      </c>
      <c r="C52" s="442"/>
    </row>
    <row r="53" spans="1:3" s="335" customFormat="1" ht="12" customHeight="1" thickBot="1">
      <c r="A53" s="5" t="s">
        <v>39</v>
      </c>
      <c r="B53" s="9" t="s">
        <v>443</v>
      </c>
      <c r="C53" s="15">
        <f>SUM(C54:C56)</f>
        <v>4293</v>
      </c>
    </row>
    <row r="54" spans="1:3" s="335" customFormat="1" ht="12" customHeight="1">
      <c r="A54" s="462" t="s">
        <v>40</v>
      </c>
      <c r="B54" s="438" t="s">
        <v>444</v>
      </c>
      <c r="C54" s="26"/>
    </row>
    <row r="55" spans="1:3" s="335" customFormat="1" ht="12" customHeight="1">
      <c r="A55" s="463" t="s">
        <v>42</v>
      </c>
      <c r="B55" s="439" t="s">
        <v>445</v>
      </c>
      <c r="C55" s="20"/>
    </row>
    <row r="56" spans="1:3" s="335" customFormat="1" ht="12" customHeight="1">
      <c r="A56" s="463" t="s">
        <v>446</v>
      </c>
      <c r="B56" s="439" t="s">
        <v>447</v>
      </c>
      <c r="C56" s="20">
        <v>4293</v>
      </c>
    </row>
    <row r="57" spans="1:3" s="335" customFormat="1" ht="12" customHeight="1" thickBot="1">
      <c r="A57" s="464" t="s">
        <v>448</v>
      </c>
      <c r="B57" s="440" t="s">
        <v>449</v>
      </c>
      <c r="C57" s="28"/>
    </row>
    <row r="58" spans="1:3" s="335" customFormat="1" ht="12" customHeight="1" thickBot="1">
      <c r="A58" s="5" t="s">
        <v>44</v>
      </c>
      <c r="B58" s="12" t="s">
        <v>450</v>
      </c>
      <c r="C58" s="15">
        <f>SUM(C59:C61)</f>
        <v>10909</v>
      </c>
    </row>
    <row r="59" spans="1:3" s="335" customFormat="1" ht="12" customHeight="1">
      <c r="A59" s="462" t="s">
        <v>45</v>
      </c>
      <c r="B59" s="438" t="s">
        <v>451</v>
      </c>
      <c r="C59" s="29"/>
    </row>
    <row r="60" spans="1:3" s="335" customFormat="1" ht="12" customHeight="1">
      <c r="A60" s="463" t="s">
        <v>46</v>
      </c>
      <c r="B60" s="439" t="s">
        <v>452</v>
      </c>
      <c r="C60" s="29"/>
    </row>
    <row r="61" spans="1:3" s="335" customFormat="1" ht="12" customHeight="1">
      <c r="A61" s="463" t="s">
        <v>47</v>
      </c>
      <c r="B61" s="439" t="s">
        <v>453</v>
      </c>
      <c r="C61" s="29">
        <v>10909</v>
      </c>
    </row>
    <row r="62" spans="1:3" s="335" customFormat="1" ht="12" customHeight="1" thickBot="1">
      <c r="A62" s="464" t="s">
        <v>454</v>
      </c>
      <c r="B62" s="440" t="s">
        <v>455</v>
      </c>
      <c r="C62" s="29"/>
    </row>
    <row r="63" spans="1:3" s="335" customFormat="1" ht="12" customHeight="1" thickBot="1">
      <c r="A63" s="5" t="s">
        <v>94</v>
      </c>
      <c r="B63" s="9" t="s">
        <v>456</v>
      </c>
      <c r="C63" s="32">
        <f>+C8+C15+C22+C29+C36+C47+C53+C58</f>
        <v>183655</v>
      </c>
    </row>
    <row r="64" spans="1:3" s="335" customFormat="1" ht="12" customHeight="1" thickBot="1">
      <c r="A64" s="465" t="s">
        <v>575</v>
      </c>
      <c r="B64" s="12" t="s">
        <v>458</v>
      </c>
      <c r="C64" s="15">
        <f>SUM(C65:C67)</f>
        <v>0</v>
      </c>
    </row>
    <row r="65" spans="1:3" s="335" customFormat="1" ht="12" customHeight="1">
      <c r="A65" s="462" t="s">
        <v>459</v>
      </c>
      <c r="B65" s="438" t="s">
        <v>460</v>
      </c>
      <c r="C65" s="29"/>
    </row>
    <row r="66" spans="1:3" s="335" customFormat="1" ht="12" customHeight="1">
      <c r="A66" s="463" t="s">
        <v>461</v>
      </c>
      <c r="B66" s="439" t="s">
        <v>462</v>
      </c>
      <c r="C66" s="29"/>
    </row>
    <row r="67" spans="1:3" s="335" customFormat="1" ht="12" customHeight="1" thickBot="1">
      <c r="A67" s="464" t="s">
        <v>463</v>
      </c>
      <c r="B67" s="445" t="s">
        <v>464</v>
      </c>
      <c r="C67" s="29"/>
    </row>
    <row r="68" spans="1:3" s="335" customFormat="1" ht="12" customHeight="1" thickBot="1">
      <c r="A68" s="465" t="s">
        <v>465</v>
      </c>
      <c r="B68" s="12" t="s">
        <v>466</v>
      </c>
      <c r="C68" s="15">
        <f>SUM(C69:C72)</f>
        <v>0</v>
      </c>
    </row>
    <row r="69" spans="1:3" s="335" customFormat="1" ht="12" customHeight="1">
      <c r="A69" s="462" t="s">
        <v>50</v>
      </c>
      <c r="B69" s="438" t="s">
        <v>467</v>
      </c>
      <c r="C69" s="29"/>
    </row>
    <row r="70" spans="1:3" s="335" customFormat="1" ht="12" customHeight="1">
      <c r="A70" s="463" t="s">
        <v>53</v>
      </c>
      <c r="B70" s="439" t="s">
        <v>468</v>
      </c>
      <c r="C70" s="29"/>
    </row>
    <row r="71" spans="1:3" s="335" customFormat="1" ht="12" customHeight="1">
      <c r="A71" s="463" t="s">
        <v>469</v>
      </c>
      <c r="B71" s="439" t="s">
        <v>470</v>
      </c>
      <c r="C71" s="29"/>
    </row>
    <row r="72" spans="1:3" s="335" customFormat="1" ht="12" customHeight="1" thickBot="1">
      <c r="A72" s="464" t="s">
        <v>471</v>
      </c>
      <c r="B72" s="440" t="s">
        <v>472</v>
      </c>
      <c r="C72" s="29"/>
    </row>
    <row r="73" spans="1:3" s="335" customFormat="1" ht="12" customHeight="1" thickBot="1">
      <c r="A73" s="465" t="s">
        <v>473</v>
      </c>
      <c r="B73" s="12" t="s">
        <v>474</v>
      </c>
      <c r="C73" s="15">
        <f>SUM(C74:C75)</f>
        <v>28998</v>
      </c>
    </row>
    <row r="74" spans="1:3" s="335" customFormat="1" ht="12" customHeight="1">
      <c r="A74" s="462" t="s">
        <v>475</v>
      </c>
      <c r="B74" s="438" t="s">
        <v>476</v>
      </c>
      <c r="C74" s="29">
        <v>28998</v>
      </c>
    </row>
    <row r="75" spans="1:3" s="335" customFormat="1" ht="12" customHeight="1" thickBot="1">
      <c r="A75" s="464" t="s">
        <v>477</v>
      </c>
      <c r="B75" s="440" t="s">
        <v>478</v>
      </c>
      <c r="C75" s="29"/>
    </row>
    <row r="76" spans="1:3" s="329" customFormat="1" ht="12" customHeight="1" thickBot="1">
      <c r="A76" s="465" t="s">
        <v>479</v>
      </c>
      <c r="B76" s="12" t="s">
        <v>480</v>
      </c>
      <c r="C76" s="15">
        <f>SUM(C77:C79)</f>
        <v>0</v>
      </c>
    </row>
    <row r="77" spans="1:3" s="335" customFormat="1" ht="12" customHeight="1">
      <c r="A77" s="462" t="s">
        <v>481</v>
      </c>
      <c r="B77" s="438" t="s">
        <v>482</v>
      </c>
      <c r="C77" s="29"/>
    </row>
    <row r="78" spans="1:3" s="335" customFormat="1" ht="12" customHeight="1">
      <c r="A78" s="463" t="s">
        <v>483</v>
      </c>
      <c r="B78" s="439" t="s">
        <v>484</v>
      </c>
      <c r="C78" s="29"/>
    </row>
    <row r="79" spans="1:3" s="335" customFormat="1" ht="12" customHeight="1" thickBot="1">
      <c r="A79" s="464" t="s">
        <v>485</v>
      </c>
      <c r="B79" s="440" t="s">
        <v>486</v>
      </c>
      <c r="C79" s="29"/>
    </row>
    <row r="80" spans="1:3" s="335" customFormat="1" ht="12" customHeight="1" thickBot="1">
      <c r="A80" s="465" t="s">
        <v>487</v>
      </c>
      <c r="B80" s="12" t="s">
        <v>488</v>
      </c>
      <c r="C80" s="15">
        <f>SUM(C81:C84)</f>
        <v>0</v>
      </c>
    </row>
    <row r="81" spans="1:3" s="335" customFormat="1" ht="12" customHeight="1">
      <c r="A81" s="466" t="s">
        <v>489</v>
      </c>
      <c r="B81" s="438" t="s">
        <v>490</v>
      </c>
      <c r="C81" s="29"/>
    </row>
    <row r="82" spans="1:3" s="335" customFormat="1" ht="12" customHeight="1">
      <c r="A82" s="467" t="s">
        <v>491</v>
      </c>
      <c r="B82" s="439" t="s">
        <v>492</v>
      </c>
      <c r="C82" s="29"/>
    </row>
    <row r="83" spans="1:3" s="335" customFormat="1" ht="12" customHeight="1">
      <c r="A83" s="467" t="s">
        <v>493</v>
      </c>
      <c r="B83" s="439" t="s">
        <v>494</v>
      </c>
      <c r="C83" s="29"/>
    </row>
    <row r="84" spans="1:3" s="329" customFormat="1" ht="12" customHeight="1" thickBot="1">
      <c r="A84" s="468" t="s">
        <v>495</v>
      </c>
      <c r="B84" s="440" t="s">
        <v>496</v>
      </c>
      <c r="C84" s="29"/>
    </row>
    <row r="85" spans="1:3" s="329" customFormat="1" ht="12" customHeight="1" thickBot="1">
      <c r="A85" s="465" t="s">
        <v>497</v>
      </c>
      <c r="B85" s="12" t="s">
        <v>498</v>
      </c>
      <c r="C85" s="449"/>
    </row>
    <row r="86" spans="1:3" s="329" customFormat="1" ht="12" customHeight="1" thickBot="1">
      <c r="A86" s="465" t="s">
        <v>499</v>
      </c>
      <c r="B86" s="450" t="s">
        <v>500</v>
      </c>
      <c r="C86" s="32">
        <f>+C64+C68+C73+C76+C80+C85</f>
        <v>28998</v>
      </c>
    </row>
    <row r="87" spans="1:3" s="329" customFormat="1" ht="12" customHeight="1" thickBot="1">
      <c r="A87" s="469" t="s">
        <v>501</v>
      </c>
      <c r="B87" s="452" t="s">
        <v>576</v>
      </c>
      <c r="C87" s="32">
        <f>+C63+C86</f>
        <v>212653</v>
      </c>
    </row>
    <row r="88" spans="1:3" s="335" customFormat="1" ht="15" customHeight="1">
      <c r="A88" s="364"/>
      <c r="B88" s="365"/>
      <c r="C88" s="366"/>
    </row>
    <row r="89" spans="1:3" ht="13.5" thickBot="1">
      <c r="A89" s="470"/>
      <c r="B89" s="368"/>
      <c r="C89" s="369"/>
    </row>
    <row r="90" spans="1:3" s="323" customFormat="1" ht="16.5" customHeight="1" thickBot="1">
      <c r="A90" s="370"/>
      <c r="B90" s="372" t="s">
        <v>99</v>
      </c>
      <c r="C90" s="560"/>
    </row>
    <row r="91" spans="1:3" s="373" customFormat="1" ht="12" customHeight="1" thickBot="1">
      <c r="A91" s="433" t="s">
        <v>5</v>
      </c>
      <c r="B91" s="561" t="s">
        <v>552</v>
      </c>
      <c r="C91" s="562">
        <f>SUM(C92:C96)</f>
        <v>165694</v>
      </c>
    </row>
    <row r="92" spans="1:3" ht="12" customHeight="1">
      <c r="A92" s="471" t="s">
        <v>62</v>
      </c>
      <c r="B92" s="17" t="s">
        <v>63</v>
      </c>
      <c r="C92" s="399">
        <v>28608</v>
      </c>
    </row>
    <row r="93" spans="1:3" ht="12" customHeight="1">
      <c r="A93" s="463" t="s">
        <v>64</v>
      </c>
      <c r="B93" s="19" t="s">
        <v>65</v>
      </c>
      <c r="C93" s="400">
        <v>6375</v>
      </c>
    </row>
    <row r="94" spans="1:3" ht="12" customHeight="1">
      <c r="A94" s="463" t="s">
        <v>66</v>
      </c>
      <c r="B94" s="19" t="s">
        <v>67</v>
      </c>
      <c r="C94" s="401">
        <v>60627</v>
      </c>
    </row>
    <row r="95" spans="1:3" ht="12" customHeight="1">
      <c r="A95" s="463" t="s">
        <v>68</v>
      </c>
      <c r="B95" s="39" t="s">
        <v>69</v>
      </c>
      <c r="C95" s="28">
        <v>63710</v>
      </c>
    </row>
    <row r="96" spans="1:3" ht="12" customHeight="1">
      <c r="A96" s="463" t="s">
        <v>70</v>
      </c>
      <c r="B96" s="40" t="s">
        <v>71</v>
      </c>
      <c r="C96" s="28">
        <v>6374</v>
      </c>
    </row>
    <row r="97" spans="1:3" ht="12" customHeight="1">
      <c r="A97" s="463" t="s">
        <v>72</v>
      </c>
      <c r="B97" s="19" t="s">
        <v>504</v>
      </c>
      <c r="C97" s="28"/>
    </row>
    <row r="98" spans="1:3" ht="12" customHeight="1">
      <c r="A98" s="463" t="s">
        <v>73</v>
      </c>
      <c r="B98" s="41" t="s">
        <v>505</v>
      </c>
      <c r="C98" s="28"/>
    </row>
    <row r="99" spans="1:3" ht="12" customHeight="1">
      <c r="A99" s="463" t="s">
        <v>74</v>
      </c>
      <c r="B99" s="42" t="s">
        <v>506</v>
      </c>
      <c r="C99" s="28"/>
    </row>
    <row r="100" spans="1:3" ht="12" customHeight="1">
      <c r="A100" s="463" t="s">
        <v>75</v>
      </c>
      <c r="B100" s="42" t="s">
        <v>507</v>
      </c>
      <c r="C100" s="28"/>
    </row>
    <row r="101" spans="1:3" ht="12" customHeight="1">
      <c r="A101" s="463" t="s">
        <v>76</v>
      </c>
      <c r="B101" s="41" t="s">
        <v>571</v>
      </c>
      <c r="C101" s="28">
        <v>4500</v>
      </c>
    </row>
    <row r="102" spans="1:3" ht="12" customHeight="1">
      <c r="A102" s="463" t="s">
        <v>77</v>
      </c>
      <c r="B102" s="41" t="s">
        <v>508</v>
      </c>
      <c r="C102" s="28"/>
    </row>
    <row r="103" spans="1:3" ht="12" customHeight="1">
      <c r="A103" s="463" t="s">
        <v>78</v>
      </c>
      <c r="B103" s="42" t="s">
        <v>509</v>
      </c>
      <c r="C103" s="28"/>
    </row>
    <row r="104" spans="1:3" ht="12" customHeight="1">
      <c r="A104" s="472" t="s">
        <v>338</v>
      </c>
      <c r="B104" s="43" t="s">
        <v>510</v>
      </c>
      <c r="C104" s="28"/>
    </row>
    <row r="105" spans="1:3" ht="12" customHeight="1">
      <c r="A105" s="463" t="s">
        <v>511</v>
      </c>
      <c r="B105" s="43" t="s">
        <v>512</v>
      </c>
      <c r="C105" s="28"/>
    </row>
    <row r="106" spans="1:3" ht="12" customHeight="1" thickBot="1">
      <c r="A106" s="473" t="s">
        <v>513</v>
      </c>
      <c r="B106" s="45" t="s">
        <v>572</v>
      </c>
      <c r="C106" s="46">
        <v>1874</v>
      </c>
    </row>
    <row r="107" spans="1:3" ht="12" customHeight="1" thickBot="1">
      <c r="A107" s="5" t="s">
        <v>6</v>
      </c>
      <c r="B107" s="47" t="s">
        <v>553</v>
      </c>
      <c r="C107" s="15">
        <f>+C108+C110+C112</f>
        <v>17984</v>
      </c>
    </row>
    <row r="108" spans="1:3" ht="12" customHeight="1">
      <c r="A108" s="462" t="s">
        <v>7</v>
      </c>
      <c r="B108" s="19" t="s">
        <v>79</v>
      </c>
      <c r="C108" s="26">
        <v>17984</v>
      </c>
    </row>
    <row r="109" spans="1:3" ht="12" customHeight="1">
      <c r="A109" s="462" t="s">
        <v>9</v>
      </c>
      <c r="B109" s="30" t="s">
        <v>515</v>
      </c>
      <c r="C109" s="26"/>
    </row>
    <row r="110" spans="1:3" ht="12" customHeight="1">
      <c r="A110" s="462" t="s">
        <v>10</v>
      </c>
      <c r="B110" s="30" t="s">
        <v>80</v>
      </c>
      <c r="C110" s="20"/>
    </row>
    <row r="111" spans="1:3" ht="12" customHeight="1">
      <c r="A111" s="462" t="s">
        <v>11</v>
      </c>
      <c r="B111" s="30" t="s">
        <v>516</v>
      </c>
      <c r="C111" s="14"/>
    </row>
    <row r="112" spans="1:3" ht="12" customHeight="1">
      <c r="A112" s="462" t="s">
        <v>82</v>
      </c>
      <c r="B112" s="50" t="s">
        <v>81</v>
      </c>
      <c r="C112" s="14"/>
    </row>
    <row r="113" spans="1:3" ht="12" customHeight="1">
      <c r="A113" s="462" t="s">
        <v>83</v>
      </c>
      <c r="B113" s="31" t="s">
        <v>517</v>
      </c>
      <c r="C113" s="14"/>
    </row>
    <row r="114" spans="1:3" ht="12" customHeight="1">
      <c r="A114" s="462" t="s">
        <v>84</v>
      </c>
      <c r="B114" s="454" t="s">
        <v>518</v>
      </c>
      <c r="C114" s="14"/>
    </row>
    <row r="115" spans="1:3" ht="12" customHeight="1">
      <c r="A115" s="462" t="s">
        <v>86</v>
      </c>
      <c r="B115" s="42" t="s">
        <v>507</v>
      </c>
      <c r="C115" s="14"/>
    </row>
    <row r="116" spans="1:3" ht="12" customHeight="1">
      <c r="A116" s="462" t="s">
        <v>88</v>
      </c>
      <c r="B116" s="42" t="s">
        <v>519</v>
      </c>
      <c r="C116" s="14"/>
    </row>
    <row r="117" spans="1:3" ht="12" customHeight="1">
      <c r="A117" s="462" t="s">
        <v>89</v>
      </c>
      <c r="B117" s="42" t="s">
        <v>520</v>
      </c>
      <c r="C117" s="14"/>
    </row>
    <row r="118" spans="1:3" ht="12" customHeight="1">
      <c r="A118" s="462" t="s">
        <v>521</v>
      </c>
      <c r="B118" s="42" t="s">
        <v>509</v>
      </c>
      <c r="C118" s="14"/>
    </row>
    <row r="119" spans="1:3" ht="12" customHeight="1">
      <c r="A119" s="462" t="s">
        <v>522</v>
      </c>
      <c r="B119" s="42" t="s">
        <v>523</v>
      </c>
      <c r="C119" s="14"/>
    </row>
    <row r="120" spans="1:3" ht="12" customHeight="1" thickBot="1">
      <c r="A120" s="472" t="s">
        <v>524</v>
      </c>
      <c r="B120" s="42" t="s">
        <v>525</v>
      </c>
      <c r="C120" s="48"/>
    </row>
    <row r="121" spans="1:3" ht="12" customHeight="1" thickBot="1">
      <c r="A121" s="5" t="s">
        <v>12</v>
      </c>
      <c r="B121" s="49" t="s">
        <v>526</v>
      </c>
      <c r="C121" s="15">
        <f>+C122+C123</f>
        <v>10000</v>
      </c>
    </row>
    <row r="122" spans="1:3" ht="12" customHeight="1">
      <c r="A122" s="462" t="s">
        <v>13</v>
      </c>
      <c r="B122" s="25" t="s">
        <v>90</v>
      </c>
      <c r="C122" s="26">
        <v>2000</v>
      </c>
    </row>
    <row r="123" spans="1:3" ht="12" customHeight="1" thickBot="1">
      <c r="A123" s="464" t="s">
        <v>15</v>
      </c>
      <c r="B123" s="30" t="s">
        <v>91</v>
      </c>
      <c r="C123" s="28">
        <v>8000</v>
      </c>
    </row>
    <row r="124" spans="1:3" ht="12" customHeight="1" thickBot="1">
      <c r="A124" s="5" t="s">
        <v>92</v>
      </c>
      <c r="B124" s="49" t="s">
        <v>527</v>
      </c>
      <c r="C124" s="15">
        <f>+C91+C107+C121</f>
        <v>193678</v>
      </c>
    </row>
    <row r="125" spans="1:3" ht="12" customHeight="1" thickBot="1">
      <c r="A125" s="5" t="s">
        <v>25</v>
      </c>
      <c r="B125" s="49" t="s">
        <v>528</v>
      </c>
      <c r="C125" s="15">
        <f>+C126+C127+C128</f>
        <v>0</v>
      </c>
    </row>
    <row r="126" spans="1:3" s="373" customFormat="1" ht="12" customHeight="1">
      <c r="A126" s="462" t="s">
        <v>26</v>
      </c>
      <c r="B126" s="25" t="s">
        <v>529</v>
      </c>
      <c r="C126" s="14"/>
    </row>
    <row r="127" spans="1:3" ht="12" customHeight="1">
      <c r="A127" s="462" t="s">
        <v>27</v>
      </c>
      <c r="B127" s="25" t="s">
        <v>530</v>
      </c>
      <c r="C127" s="14"/>
    </row>
    <row r="128" spans="1:3" ht="12" customHeight="1" thickBot="1">
      <c r="A128" s="472" t="s">
        <v>28</v>
      </c>
      <c r="B128" s="22" t="s">
        <v>531</v>
      </c>
      <c r="C128" s="14"/>
    </row>
    <row r="129" spans="1:3" ht="12" customHeight="1" thickBot="1">
      <c r="A129" s="5" t="s">
        <v>36</v>
      </c>
      <c r="B129" s="49" t="s">
        <v>532</v>
      </c>
      <c r="C129" s="15">
        <f>+C130+C131+C132+C133</f>
        <v>0</v>
      </c>
    </row>
    <row r="130" spans="1:3" ht="12" customHeight="1">
      <c r="A130" s="462" t="s">
        <v>37</v>
      </c>
      <c r="B130" s="25" t="s">
        <v>533</v>
      </c>
      <c r="C130" s="14"/>
    </row>
    <row r="131" spans="1:3" ht="12" customHeight="1">
      <c r="A131" s="462" t="s">
        <v>38</v>
      </c>
      <c r="B131" s="25" t="s">
        <v>534</v>
      </c>
      <c r="C131" s="14"/>
    </row>
    <row r="132" spans="1:3" ht="12" customHeight="1">
      <c r="A132" s="462" t="s">
        <v>437</v>
      </c>
      <c r="B132" s="25" t="s">
        <v>535</v>
      </c>
      <c r="C132" s="14"/>
    </row>
    <row r="133" spans="1:3" s="373" customFormat="1" ht="12" customHeight="1" thickBot="1">
      <c r="A133" s="472" t="s">
        <v>439</v>
      </c>
      <c r="B133" s="22" t="s">
        <v>536</v>
      </c>
      <c r="C133" s="14"/>
    </row>
    <row r="134" spans="1:11" ht="12" customHeight="1" thickBot="1">
      <c r="A134" s="5" t="s">
        <v>93</v>
      </c>
      <c r="B134" s="49" t="s">
        <v>537</v>
      </c>
      <c r="C134" s="32">
        <v>18975</v>
      </c>
      <c r="K134" s="402"/>
    </row>
    <row r="135" spans="1:3" ht="12.75">
      <c r="A135" s="462" t="s">
        <v>40</v>
      </c>
      <c r="B135" s="25" t="s">
        <v>538</v>
      </c>
      <c r="C135" s="14"/>
    </row>
    <row r="136" spans="1:3" ht="12" customHeight="1">
      <c r="A136" s="462" t="s">
        <v>42</v>
      </c>
      <c r="B136" s="25" t="s">
        <v>539</v>
      </c>
      <c r="C136" s="14"/>
    </row>
    <row r="137" spans="1:3" s="373" customFormat="1" ht="12" customHeight="1">
      <c r="A137" s="462" t="s">
        <v>446</v>
      </c>
      <c r="B137" s="25" t="s">
        <v>540</v>
      </c>
      <c r="C137" s="14"/>
    </row>
    <row r="138" spans="1:3" s="373" customFormat="1" ht="12" customHeight="1">
      <c r="A138" s="564" t="s">
        <v>448</v>
      </c>
      <c r="B138" s="19" t="s">
        <v>541</v>
      </c>
      <c r="C138" s="14"/>
    </row>
    <row r="139" spans="1:3" s="373" customFormat="1" ht="12" customHeight="1" thickBot="1">
      <c r="A139" s="472" t="s">
        <v>615</v>
      </c>
      <c r="B139" s="22" t="s">
        <v>616</v>
      </c>
      <c r="C139" s="563">
        <v>18975</v>
      </c>
    </row>
    <row r="140" spans="1:3" s="373" customFormat="1" ht="12" customHeight="1" thickBot="1">
      <c r="A140" s="5" t="s">
        <v>44</v>
      </c>
      <c r="B140" s="49" t="s">
        <v>542</v>
      </c>
      <c r="C140" s="51">
        <f>+C141+C142+C143+C144</f>
        <v>0</v>
      </c>
    </row>
    <row r="141" spans="1:3" s="373" customFormat="1" ht="12" customHeight="1">
      <c r="A141" s="462" t="s">
        <v>45</v>
      </c>
      <c r="B141" s="25" t="s">
        <v>543</v>
      </c>
      <c r="C141" s="14"/>
    </row>
    <row r="142" spans="1:3" s="373" customFormat="1" ht="12" customHeight="1">
      <c r="A142" s="462" t="s">
        <v>46</v>
      </c>
      <c r="B142" s="25" t="s">
        <v>544</v>
      </c>
      <c r="C142" s="14"/>
    </row>
    <row r="143" spans="1:3" s="373" customFormat="1" ht="12" customHeight="1">
      <c r="A143" s="462" t="s">
        <v>47</v>
      </c>
      <c r="B143" s="25" t="s">
        <v>545</v>
      </c>
      <c r="C143" s="14"/>
    </row>
    <row r="144" spans="1:3" ht="12.75" customHeight="1" thickBot="1">
      <c r="A144" s="462" t="s">
        <v>454</v>
      </c>
      <c r="B144" s="25" t="s">
        <v>546</v>
      </c>
      <c r="C144" s="14"/>
    </row>
    <row r="145" spans="1:3" ht="12" customHeight="1" thickBot="1">
      <c r="A145" s="5" t="s">
        <v>94</v>
      </c>
      <c r="B145" s="49" t="s">
        <v>547</v>
      </c>
      <c r="C145" s="455">
        <f>+C125+C129+C134+C140</f>
        <v>18975</v>
      </c>
    </row>
    <row r="146" spans="1:3" ht="15" customHeight="1" thickBot="1">
      <c r="A146" s="474" t="s">
        <v>48</v>
      </c>
      <c r="B146" s="33" t="s">
        <v>548</v>
      </c>
      <c r="C146" s="455">
        <f>+C124+C145</f>
        <v>212653</v>
      </c>
    </row>
    <row r="147" ht="13.5" thickBot="1"/>
    <row r="148" spans="1:3" ht="15" customHeight="1" thickBot="1">
      <c r="A148" s="384" t="s">
        <v>330</v>
      </c>
      <c r="B148" s="386"/>
      <c r="C148" s="387">
        <v>7</v>
      </c>
    </row>
    <row r="149" spans="1:3" ht="14.25" customHeight="1" thickBot="1">
      <c r="A149" s="384" t="s">
        <v>331</v>
      </c>
      <c r="B149" s="386"/>
      <c r="C149" s="387">
        <v>86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60" workbookViewId="0" topLeftCell="A1">
      <selection activeCell="C12" sqref="C12"/>
    </sheetView>
  </sheetViews>
  <sheetFormatPr defaultColWidth="9.00390625" defaultRowHeight="12.75"/>
  <cols>
    <col min="1" max="1" width="9.625" style="393" customWidth="1"/>
    <col min="2" max="2" width="9.625" style="127" customWidth="1"/>
    <col min="3" max="3" width="72.00390625" style="127" customWidth="1"/>
    <col min="4" max="4" width="25.00390625" style="127" customWidth="1"/>
    <col min="5" max="16384" width="9.375" style="127" customWidth="1"/>
  </cols>
  <sheetData>
    <row r="1" spans="1:4" s="311" customFormat="1" ht="21" customHeight="1" thickBot="1">
      <c r="A1" s="307"/>
      <c r="B1" s="308"/>
      <c r="C1" s="388"/>
      <c r="D1" s="310" t="s">
        <v>629</v>
      </c>
    </row>
    <row r="2" spans="1:4" s="313" customFormat="1" ht="25.5" customHeight="1">
      <c r="A2" s="685" t="s">
        <v>304</v>
      </c>
      <c r="B2" s="686"/>
      <c r="C2" s="389" t="s">
        <v>332</v>
      </c>
      <c r="D2" s="390" t="s">
        <v>305</v>
      </c>
    </row>
    <row r="3" spans="1:4" s="313" customFormat="1" ht="16.5" thickBot="1">
      <c r="A3" s="314" t="s">
        <v>306</v>
      </c>
      <c r="B3" s="315"/>
      <c r="C3" s="391" t="s">
        <v>333</v>
      </c>
      <c r="D3" s="392" t="s">
        <v>334</v>
      </c>
    </row>
    <row r="4" spans="1:4" s="319" customFormat="1" ht="15.75" customHeight="1" thickBot="1">
      <c r="A4" s="317"/>
      <c r="B4" s="317"/>
      <c r="C4" s="317"/>
      <c r="D4" s="318" t="s">
        <v>217</v>
      </c>
    </row>
    <row r="5" spans="1:4" ht="13.5" thickBot="1">
      <c r="A5" s="687" t="s">
        <v>307</v>
      </c>
      <c r="B5" s="688"/>
      <c r="C5" s="320" t="s">
        <v>308</v>
      </c>
      <c r="D5" s="321" t="s">
        <v>309</v>
      </c>
    </row>
    <row r="6" spans="1:4" s="323" customFormat="1" ht="12.75" customHeight="1" thickBot="1">
      <c r="A6" s="322">
        <v>1</v>
      </c>
      <c r="B6" s="136">
        <v>2</v>
      </c>
      <c r="C6" s="136">
        <v>3</v>
      </c>
      <c r="D6" s="137">
        <v>4</v>
      </c>
    </row>
    <row r="7" spans="1:4" s="323" customFormat="1" ht="15.75" customHeight="1" thickBot="1">
      <c r="A7" s="324"/>
      <c r="B7" s="325"/>
      <c r="C7" s="325" t="s">
        <v>98</v>
      </c>
      <c r="D7" s="326"/>
    </row>
    <row r="8" spans="1:4" s="329" customFormat="1" ht="12" customHeight="1" thickBot="1">
      <c r="A8" s="322" t="s">
        <v>5</v>
      </c>
      <c r="B8" s="327"/>
      <c r="C8" s="328" t="s">
        <v>310</v>
      </c>
      <c r="D8" s="90">
        <f>SUM(D9:D16)</f>
        <v>571</v>
      </c>
    </row>
    <row r="9" spans="1:4" s="329" customFormat="1" ht="12" customHeight="1">
      <c r="A9" s="330"/>
      <c r="B9" s="331" t="s">
        <v>62</v>
      </c>
      <c r="C9" s="17" t="s">
        <v>14</v>
      </c>
      <c r="D9" s="332"/>
    </row>
    <row r="10" spans="1:4" s="329" customFormat="1" ht="12" customHeight="1">
      <c r="A10" s="333"/>
      <c r="B10" s="331" t="s">
        <v>64</v>
      </c>
      <c r="C10" s="19" t="s">
        <v>16</v>
      </c>
      <c r="D10" s="79">
        <v>50</v>
      </c>
    </row>
    <row r="11" spans="1:4" s="329" customFormat="1" ht="12" customHeight="1">
      <c r="A11" s="333"/>
      <c r="B11" s="331" t="s">
        <v>66</v>
      </c>
      <c r="C11" s="19" t="s">
        <v>18</v>
      </c>
      <c r="D11" s="79">
        <v>400</v>
      </c>
    </row>
    <row r="12" spans="1:4" s="329" customFormat="1" ht="12" customHeight="1">
      <c r="A12" s="333"/>
      <c r="B12" s="331" t="s">
        <v>68</v>
      </c>
      <c r="C12" s="19" t="s">
        <v>20</v>
      </c>
      <c r="D12" s="79"/>
    </row>
    <row r="13" spans="1:4" s="329" customFormat="1" ht="12" customHeight="1">
      <c r="A13" s="333"/>
      <c r="B13" s="331" t="s">
        <v>311</v>
      </c>
      <c r="C13" s="22" t="s">
        <v>22</v>
      </c>
      <c r="D13" s="79"/>
    </row>
    <row r="14" spans="1:4" s="329" customFormat="1" ht="12" customHeight="1">
      <c r="A14" s="334"/>
      <c r="B14" s="331" t="s">
        <v>72</v>
      </c>
      <c r="C14" s="19" t="s">
        <v>312</v>
      </c>
      <c r="D14" s="112">
        <v>121</v>
      </c>
    </row>
    <row r="15" spans="1:4" s="335" customFormat="1" ht="12" customHeight="1">
      <c r="A15" s="333"/>
      <c r="B15" s="331" t="s">
        <v>73</v>
      </c>
      <c r="C15" s="19" t="s">
        <v>313</v>
      </c>
      <c r="D15" s="79"/>
    </row>
    <row r="16" spans="1:4" s="335" customFormat="1" ht="12" customHeight="1" thickBot="1">
      <c r="A16" s="336"/>
      <c r="B16" s="337" t="s">
        <v>74</v>
      </c>
      <c r="C16" s="22" t="s">
        <v>314</v>
      </c>
      <c r="D16" s="86"/>
    </row>
    <row r="17" spans="1:4" s="329" customFormat="1" ht="12" customHeight="1" thickBot="1">
      <c r="A17" s="322" t="s">
        <v>6</v>
      </c>
      <c r="B17" s="327"/>
      <c r="C17" s="328" t="s">
        <v>315</v>
      </c>
      <c r="D17" s="90">
        <f>SUM(D18:D21)</f>
        <v>0</v>
      </c>
    </row>
    <row r="18" spans="1:4" s="335" customFormat="1" ht="12" customHeight="1">
      <c r="A18" s="333"/>
      <c r="B18" s="331" t="s">
        <v>7</v>
      </c>
      <c r="C18" s="25" t="s">
        <v>316</v>
      </c>
      <c r="D18" s="79"/>
    </row>
    <row r="19" spans="1:4" s="335" customFormat="1" ht="12" customHeight="1">
      <c r="A19" s="333"/>
      <c r="B19" s="331" t="s">
        <v>9</v>
      </c>
      <c r="C19" s="19" t="s">
        <v>317</v>
      </c>
      <c r="D19" s="79"/>
    </row>
    <row r="20" spans="1:4" s="335" customFormat="1" ht="12" customHeight="1">
      <c r="A20" s="333"/>
      <c r="B20" s="331" t="s">
        <v>10</v>
      </c>
      <c r="C20" s="19" t="s">
        <v>318</v>
      </c>
      <c r="D20" s="79"/>
    </row>
    <row r="21" spans="1:4" s="335" customFormat="1" ht="12" customHeight="1" thickBot="1">
      <c r="A21" s="333"/>
      <c r="B21" s="331" t="s">
        <v>11</v>
      </c>
      <c r="C21" s="19" t="s">
        <v>317</v>
      </c>
      <c r="D21" s="79"/>
    </row>
    <row r="22" spans="1:4" s="335" customFormat="1" ht="12" customHeight="1" thickBot="1">
      <c r="A22" s="338" t="s">
        <v>12</v>
      </c>
      <c r="B22" s="49"/>
      <c r="C22" s="49" t="s">
        <v>319</v>
      </c>
      <c r="D22" s="90">
        <f>+D23+D24</f>
        <v>0</v>
      </c>
    </row>
    <row r="23" spans="1:4" s="329" customFormat="1" ht="12" customHeight="1">
      <c r="A23" s="339"/>
      <c r="B23" s="340" t="s">
        <v>13</v>
      </c>
      <c r="C23" s="341" t="s">
        <v>41</v>
      </c>
      <c r="D23" s="342"/>
    </row>
    <row r="24" spans="1:4" s="329" customFormat="1" ht="12" customHeight="1" thickBot="1">
      <c r="A24" s="343"/>
      <c r="B24" s="344" t="s">
        <v>15</v>
      </c>
      <c r="C24" s="345" t="s">
        <v>43</v>
      </c>
      <c r="D24" s="346"/>
    </row>
    <row r="25" spans="1:4" s="329" customFormat="1" ht="12" customHeight="1" thickBot="1">
      <c r="A25" s="343" t="s">
        <v>92</v>
      </c>
      <c r="B25" s="406"/>
      <c r="C25" s="398" t="s">
        <v>339</v>
      </c>
      <c r="D25" s="346">
        <v>400</v>
      </c>
    </row>
    <row r="26" spans="1:4" s="329" customFormat="1" ht="12" customHeight="1" thickBot="1">
      <c r="A26" s="338" t="s">
        <v>25</v>
      </c>
      <c r="B26" s="327"/>
      <c r="C26" s="49" t="s">
        <v>320</v>
      </c>
      <c r="D26" s="103">
        <v>18975</v>
      </c>
    </row>
    <row r="27" spans="1:4" s="335" customFormat="1" ht="12" customHeight="1" thickBot="1">
      <c r="A27" s="322" t="s">
        <v>36</v>
      </c>
      <c r="B27" s="347"/>
      <c r="C27" s="49" t="s">
        <v>335</v>
      </c>
      <c r="D27" s="348"/>
    </row>
    <row r="28" spans="1:4" s="335" customFormat="1" ht="15" customHeight="1" thickBot="1">
      <c r="A28" s="349" t="s">
        <v>93</v>
      </c>
      <c r="B28" s="350"/>
      <c r="C28" s="351" t="s">
        <v>340</v>
      </c>
      <c r="D28" s="352">
        <f>+D29+D30</f>
        <v>0</v>
      </c>
    </row>
    <row r="29" spans="1:4" s="335" customFormat="1" ht="15" customHeight="1">
      <c r="A29" s="330"/>
      <c r="B29" s="353" t="s">
        <v>40</v>
      </c>
      <c r="C29" s="341" t="s">
        <v>171</v>
      </c>
      <c r="D29" s="342"/>
    </row>
    <row r="30" spans="1:4" ht="15.75" thickBot="1">
      <c r="A30" s="354"/>
      <c r="B30" s="355" t="s">
        <v>42</v>
      </c>
      <c r="C30" s="356" t="s">
        <v>321</v>
      </c>
      <c r="D30" s="150"/>
    </row>
    <row r="31" spans="1:4" s="323" customFormat="1" ht="16.5" customHeight="1" thickBot="1">
      <c r="A31" s="357" t="s">
        <v>44</v>
      </c>
      <c r="B31" s="358"/>
      <c r="C31" s="359" t="s">
        <v>322</v>
      </c>
      <c r="D31" s="360"/>
    </row>
    <row r="32" spans="1:4" s="373" customFormat="1" ht="12" customHeight="1" thickBot="1">
      <c r="A32" s="357" t="s">
        <v>94</v>
      </c>
      <c r="B32" s="361"/>
      <c r="C32" s="362" t="s">
        <v>336</v>
      </c>
      <c r="D32" s="363">
        <v>19946</v>
      </c>
    </row>
    <row r="33" spans="1:4" ht="12" customHeight="1">
      <c r="A33" s="364"/>
      <c r="B33" s="364"/>
      <c r="C33" s="365"/>
      <c r="D33" s="366"/>
    </row>
    <row r="34" spans="1:4" ht="12" customHeight="1" thickBot="1">
      <c r="A34" s="367"/>
      <c r="B34" s="368"/>
      <c r="C34" s="368"/>
      <c r="D34" s="369"/>
    </row>
    <row r="35" spans="1:4" ht="12" customHeight="1" thickBot="1">
      <c r="A35" s="370"/>
      <c r="B35" s="371"/>
      <c r="C35" s="372" t="s">
        <v>99</v>
      </c>
      <c r="D35" s="363"/>
    </row>
    <row r="36" spans="1:4" ht="12" customHeight="1" thickBot="1">
      <c r="A36" s="338" t="s">
        <v>5</v>
      </c>
      <c r="B36" s="9"/>
      <c r="C36" s="49" t="s">
        <v>323</v>
      </c>
      <c r="D36" s="90">
        <f>SUM(D37:D41)</f>
        <v>18946</v>
      </c>
    </row>
    <row r="37" spans="1:4" ht="12" customHeight="1">
      <c r="A37" s="374"/>
      <c r="B37" s="375" t="s">
        <v>62</v>
      </c>
      <c r="C37" s="25" t="s">
        <v>63</v>
      </c>
      <c r="D37" s="116">
        <v>6826</v>
      </c>
    </row>
    <row r="38" spans="1:4" ht="12" customHeight="1">
      <c r="A38" s="376"/>
      <c r="B38" s="377" t="s">
        <v>64</v>
      </c>
      <c r="C38" s="19" t="s">
        <v>65</v>
      </c>
      <c r="D38" s="98">
        <v>1846</v>
      </c>
    </row>
    <row r="39" spans="1:4" s="373" customFormat="1" ht="12" customHeight="1">
      <c r="A39" s="376"/>
      <c r="B39" s="377" t="s">
        <v>66</v>
      </c>
      <c r="C39" s="19" t="s">
        <v>67</v>
      </c>
      <c r="D39" s="98">
        <v>10274</v>
      </c>
    </row>
    <row r="40" spans="1:4" ht="12" customHeight="1">
      <c r="A40" s="376"/>
      <c r="B40" s="377" t="s">
        <v>68</v>
      </c>
      <c r="C40" s="19" t="s">
        <v>69</v>
      </c>
      <c r="D40" s="98"/>
    </row>
    <row r="41" spans="1:4" ht="12" customHeight="1" thickBot="1">
      <c r="A41" s="376"/>
      <c r="B41" s="377" t="s">
        <v>70</v>
      </c>
      <c r="C41" s="19" t="s">
        <v>71</v>
      </c>
      <c r="D41" s="98"/>
    </row>
    <row r="42" spans="1:4" ht="12" customHeight="1" thickBot="1">
      <c r="A42" s="338" t="s">
        <v>6</v>
      </c>
      <c r="B42" s="9"/>
      <c r="C42" s="49" t="s">
        <v>324</v>
      </c>
      <c r="D42" s="90">
        <f>SUM(D43:D46)</f>
        <v>1000</v>
      </c>
    </row>
    <row r="43" spans="1:4" ht="12" customHeight="1">
      <c r="A43" s="374"/>
      <c r="B43" s="375" t="s">
        <v>7</v>
      </c>
      <c r="C43" s="25" t="s">
        <v>79</v>
      </c>
      <c r="D43" s="116">
        <v>1000</v>
      </c>
    </row>
    <row r="44" spans="1:4" ht="15" customHeight="1">
      <c r="A44" s="376"/>
      <c r="B44" s="377" t="s">
        <v>9</v>
      </c>
      <c r="C44" s="19" t="s">
        <v>80</v>
      </c>
      <c r="D44" s="98"/>
    </row>
    <row r="45" spans="1:4" ht="12.75">
      <c r="A45" s="376"/>
      <c r="B45" s="377" t="s">
        <v>82</v>
      </c>
      <c r="C45" s="19" t="s">
        <v>325</v>
      </c>
      <c r="D45" s="98"/>
    </row>
    <row r="46" spans="1:4" ht="15" customHeight="1" thickBot="1">
      <c r="A46" s="376"/>
      <c r="B46" s="377" t="s">
        <v>84</v>
      </c>
      <c r="C46" s="19" t="s">
        <v>326</v>
      </c>
      <c r="D46" s="98"/>
    </row>
    <row r="47" spans="1:4" ht="14.25" customHeight="1" thickBot="1">
      <c r="A47" s="338" t="s">
        <v>12</v>
      </c>
      <c r="B47" s="9"/>
      <c r="C47" s="9" t="s">
        <v>327</v>
      </c>
      <c r="D47" s="103"/>
    </row>
    <row r="48" spans="1:4" ht="13.5" thickBot="1">
      <c r="A48" s="357" t="s">
        <v>92</v>
      </c>
      <c r="B48" s="358"/>
      <c r="C48" s="359" t="s">
        <v>328</v>
      </c>
      <c r="D48" s="360"/>
    </row>
    <row r="49" spans="1:4" ht="13.5" thickBot="1">
      <c r="A49" s="338" t="s">
        <v>25</v>
      </c>
      <c r="B49" s="378"/>
      <c r="C49" s="379" t="s">
        <v>329</v>
      </c>
      <c r="D49" s="380">
        <f>+D36+D42+D47+D48</f>
        <v>19946</v>
      </c>
    </row>
    <row r="50" spans="1:4" ht="13.5" thickBot="1">
      <c r="A50" s="381"/>
      <c r="B50" s="382"/>
      <c r="C50" s="382"/>
      <c r="D50" s="383"/>
    </row>
    <row r="51" spans="1:4" ht="13.5" thickBot="1">
      <c r="A51" s="384" t="s">
        <v>330</v>
      </c>
      <c r="B51" s="385"/>
      <c r="C51" s="386"/>
      <c r="D51" s="387">
        <v>3</v>
      </c>
    </row>
    <row r="52" spans="1:4" ht="13.5" thickBot="1">
      <c r="A52" s="384" t="s">
        <v>331</v>
      </c>
      <c r="B52" s="385"/>
      <c r="C52" s="386"/>
      <c r="D52" s="387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P17" sqref="P17"/>
    </sheetView>
  </sheetViews>
  <sheetFormatPr defaultColWidth="9.00390625" defaultRowHeight="12.75"/>
  <cols>
    <col min="1" max="1" width="5.50390625" style="230" customWidth="1"/>
    <col min="2" max="2" width="33.125" style="230" customWidth="1"/>
    <col min="3" max="3" width="12.375" style="230" customWidth="1"/>
    <col min="4" max="4" width="11.50390625" style="230" customWidth="1"/>
    <col min="5" max="5" width="11.375" style="230" customWidth="1"/>
    <col min="6" max="6" width="11.00390625" style="230" customWidth="1"/>
    <col min="7" max="7" width="14.375" style="230" customWidth="1"/>
    <col min="8" max="16384" width="9.375" style="230" customWidth="1"/>
  </cols>
  <sheetData>
    <row r="1" spans="1:7" ht="43.5" customHeight="1">
      <c r="A1" s="690" t="s">
        <v>577</v>
      </c>
      <c r="B1" s="690"/>
      <c r="C1" s="690"/>
      <c r="D1" s="690"/>
      <c r="E1" s="690"/>
      <c r="F1" s="690"/>
      <c r="G1" s="690"/>
    </row>
    <row r="3" spans="1:7" s="477" customFormat="1" ht="27" customHeight="1">
      <c r="A3" s="475" t="s">
        <v>578</v>
      </c>
      <c r="B3" s="476"/>
      <c r="C3" s="689" t="s">
        <v>579</v>
      </c>
      <c r="D3" s="689"/>
      <c r="E3" s="689"/>
      <c r="F3" s="689"/>
      <c r="G3" s="689"/>
    </row>
    <row r="4" spans="1:7" s="477" customFormat="1" ht="15.75">
      <c r="A4" s="476"/>
      <c r="B4" s="476"/>
      <c r="C4" s="476"/>
      <c r="D4" s="476"/>
      <c r="E4" s="476"/>
      <c r="F4" s="476"/>
      <c r="G4" s="476"/>
    </row>
    <row r="5" spans="1:7" s="477" customFormat="1" ht="24.75" customHeight="1">
      <c r="A5" s="475" t="s">
        <v>580</v>
      </c>
      <c r="B5" s="476"/>
      <c r="C5" s="689" t="s">
        <v>579</v>
      </c>
      <c r="D5" s="689"/>
      <c r="E5" s="689"/>
      <c r="F5" s="689"/>
      <c r="G5" s="476"/>
    </row>
    <row r="6" spans="1:7" s="478" customFormat="1" ht="12.75">
      <c r="A6" s="286"/>
      <c r="B6" s="286"/>
      <c r="C6" s="286"/>
      <c r="D6" s="286"/>
      <c r="E6" s="286"/>
      <c r="F6" s="286"/>
      <c r="G6" s="286"/>
    </row>
    <row r="7" spans="1:7" s="482" customFormat="1" ht="15" customHeight="1">
      <c r="A7" s="479" t="s">
        <v>581</v>
      </c>
      <c r="B7" s="480"/>
      <c r="C7" s="480"/>
      <c r="D7" s="481"/>
      <c r="E7" s="481"/>
      <c r="F7" s="481"/>
      <c r="G7" s="481"/>
    </row>
    <row r="8" spans="1:7" s="482" customFormat="1" ht="15" customHeight="1" thickBot="1">
      <c r="A8" s="479" t="s">
        <v>582</v>
      </c>
      <c r="B8" s="481"/>
      <c r="C8" s="481"/>
      <c r="D8" s="481"/>
      <c r="E8" s="481"/>
      <c r="F8" s="481"/>
      <c r="G8" s="481"/>
    </row>
    <row r="9" spans="1:7" s="134" customFormat="1" ht="42" customHeight="1" thickBot="1">
      <c r="A9" s="483" t="s">
        <v>60</v>
      </c>
      <c r="B9" s="132" t="s">
        <v>583</v>
      </c>
      <c r="C9" s="132" t="s">
        <v>584</v>
      </c>
      <c r="D9" s="132" t="s">
        <v>585</v>
      </c>
      <c r="E9" s="132" t="s">
        <v>586</v>
      </c>
      <c r="F9" s="132" t="s">
        <v>587</v>
      </c>
      <c r="G9" s="133" t="s">
        <v>215</v>
      </c>
    </row>
    <row r="10" spans="1:7" ht="24" customHeight="1">
      <c r="A10" s="484" t="s">
        <v>5</v>
      </c>
      <c r="B10" s="485" t="s">
        <v>588</v>
      </c>
      <c r="C10" s="486"/>
      <c r="D10" s="486"/>
      <c r="E10" s="486"/>
      <c r="F10" s="486"/>
      <c r="G10" s="487">
        <f aca="true" t="shared" si="0" ref="G10:G16">SUM(C10:F10)</f>
        <v>0</v>
      </c>
    </row>
    <row r="11" spans="1:7" ht="24" customHeight="1">
      <c r="A11" s="488" t="s">
        <v>6</v>
      </c>
      <c r="B11" s="489" t="s">
        <v>589</v>
      </c>
      <c r="C11" s="490"/>
      <c r="D11" s="490"/>
      <c r="E11" s="490"/>
      <c r="F11" s="490"/>
      <c r="G11" s="491">
        <f t="shared" si="0"/>
        <v>0</v>
      </c>
    </row>
    <row r="12" spans="1:7" ht="24" customHeight="1">
      <c r="A12" s="488" t="s">
        <v>12</v>
      </c>
      <c r="B12" s="489" t="s">
        <v>590</v>
      </c>
      <c r="C12" s="490"/>
      <c r="D12" s="490"/>
      <c r="E12" s="490"/>
      <c r="F12" s="490"/>
      <c r="G12" s="491">
        <f t="shared" si="0"/>
        <v>0</v>
      </c>
    </row>
    <row r="13" spans="1:7" ht="24" customHeight="1">
      <c r="A13" s="488" t="s">
        <v>92</v>
      </c>
      <c r="B13" s="489" t="s">
        <v>591</v>
      </c>
      <c r="C13" s="490"/>
      <c r="D13" s="490"/>
      <c r="E13" s="490"/>
      <c r="F13" s="490"/>
      <c r="G13" s="491">
        <f t="shared" si="0"/>
        <v>0</v>
      </c>
    </row>
    <row r="14" spans="1:7" ht="24" customHeight="1">
      <c r="A14" s="488" t="s">
        <v>25</v>
      </c>
      <c r="B14" s="489" t="s">
        <v>592</v>
      </c>
      <c r="C14" s="490"/>
      <c r="D14" s="490"/>
      <c r="E14" s="490"/>
      <c r="F14" s="490"/>
      <c r="G14" s="491">
        <f t="shared" si="0"/>
        <v>0</v>
      </c>
    </row>
    <row r="15" spans="1:7" ht="24" customHeight="1" thickBot="1">
      <c r="A15" s="492" t="s">
        <v>36</v>
      </c>
      <c r="B15" s="493" t="s">
        <v>593</v>
      </c>
      <c r="C15" s="494"/>
      <c r="D15" s="494"/>
      <c r="E15" s="494"/>
      <c r="F15" s="494"/>
      <c r="G15" s="495">
        <f t="shared" si="0"/>
        <v>0</v>
      </c>
    </row>
    <row r="16" spans="1:7" s="500" customFormat="1" ht="24" customHeight="1" thickBot="1">
      <c r="A16" s="496" t="s">
        <v>93</v>
      </c>
      <c r="B16" s="497" t="s">
        <v>215</v>
      </c>
      <c r="C16" s="498">
        <f>SUM(C10:C15)</f>
        <v>0</v>
      </c>
      <c r="D16" s="498">
        <f>SUM(D10:D15)</f>
        <v>0</v>
      </c>
      <c r="E16" s="498">
        <f>SUM(E10:E15)</f>
        <v>0</v>
      </c>
      <c r="F16" s="498">
        <f>SUM(F10:F15)</f>
        <v>0</v>
      </c>
      <c r="G16" s="499">
        <f t="shared" si="0"/>
        <v>0</v>
      </c>
    </row>
    <row r="17" spans="1:7" s="478" customFormat="1" ht="12.75">
      <c r="A17" s="286"/>
      <c r="B17" s="286"/>
      <c r="C17" s="286"/>
      <c r="D17" s="286"/>
      <c r="E17" s="286"/>
      <c r="F17" s="286"/>
      <c r="G17" s="286"/>
    </row>
    <row r="18" spans="1:7" s="478" customFormat="1" ht="12.75">
      <c r="A18" s="286"/>
      <c r="B18" s="286"/>
      <c r="C18" s="286"/>
      <c r="D18" s="286"/>
      <c r="E18" s="286"/>
      <c r="F18" s="286"/>
      <c r="G18" s="286"/>
    </row>
    <row r="19" spans="1:7" s="478" customFormat="1" ht="12.75">
      <c r="A19" s="286"/>
      <c r="B19" s="286"/>
      <c r="C19" s="286"/>
      <c r="D19" s="286"/>
      <c r="E19" s="286"/>
      <c r="F19" s="286"/>
      <c r="G19" s="286"/>
    </row>
    <row r="20" spans="1:7" s="478" customFormat="1" ht="15.75">
      <c r="A20" s="477" t="s">
        <v>594</v>
      </c>
      <c r="B20" s="286"/>
      <c r="C20" s="286"/>
      <c r="D20" s="286"/>
      <c r="E20" s="286"/>
      <c r="F20" s="286"/>
      <c r="G20" s="286"/>
    </row>
    <row r="21" spans="1:7" s="478" customFormat="1" ht="12.75">
      <c r="A21" s="286"/>
      <c r="B21" s="286"/>
      <c r="C21" s="286"/>
      <c r="D21" s="286"/>
      <c r="E21" s="286"/>
      <c r="F21" s="286"/>
      <c r="G21" s="286"/>
    </row>
    <row r="22" spans="1:7" ht="12.75">
      <c r="A22" s="286"/>
      <c r="B22" s="286"/>
      <c r="C22" s="286"/>
      <c r="D22" s="286"/>
      <c r="E22" s="286"/>
      <c r="F22" s="286"/>
      <c r="G22" s="286"/>
    </row>
    <row r="23" spans="1:7" ht="12.75">
      <c r="A23" s="286"/>
      <c r="B23" s="286"/>
      <c r="C23" s="478"/>
      <c r="D23" s="478"/>
      <c r="E23" s="478"/>
      <c r="F23" s="478"/>
      <c r="G23" s="286"/>
    </row>
    <row r="24" spans="1:7" ht="13.5">
      <c r="A24" s="286"/>
      <c r="B24" s="286"/>
      <c r="C24" s="501"/>
      <c r="D24" s="502" t="s">
        <v>595</v>
      </c>
      <c r="E24" s="502"/>
      <c r="F24" s="501"/>
      <c r="G24" s="286"/>
    </row>
    <row r="25" spans="3:6" ht="13.5">
      <c r="C25" s="503"/>
      <c r="D25" s="504"/>
      <c r="E25" s="504"/>
      <c r="F25" s="503"/>
    </row>
    <row r="26" spans="3:6" ht="13.5">
      <c r="C26" s="503"/>
      <c r="D26" s="504"/>
      <c r="E26" s="504"/>
      <c r="F26" s="5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 melléklet az 5/2014. (II. 05.)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G164"/>
  <sheetViews>
    <sheetView tabSelected="1" view="pageBreakPreview" zoomScale="130" zoomScaleNormal="120" zoomScaleSheetLayoutView="130" workbookViewId="0" topLeftCell="A1">
      <selection activeCell="B6" sqref="B6"/>
    </sheetView>
  </sheetViews>
  <sheetFormatPr defaultColWidth="9.00390625" defaultRowHeight="12.75"/>
  <cols>
    <col min="1" max="1" width="9.00390625" style="651" customWidth="1"/>
    <col min="2" max="2" width="75.875" style="651" customWidth="1"/>
    <col min="3" max="3" width="15.50390625" style="570" customWidth="1"/>
    <col min="4" max="5" width="15.50390625" style="651" customWidth="1"/>
    <col min="6" max="6" width="9.00390625" style="568" customWidth="1"/>
    <col min="7" max="16384" width="9.375" style="568" customWidth="1"/>
  </cols>
  <sheetData>
    <row r="1" spans="1:5" ht="15.75" customHeight="1">
      <c r="A1" s="691" t="s">
        <v>0</v>
      </c>
      <c r="B1" s="691"/>
      <c r="C1" s="691"/>
      <c r="D1" s="691"/>
      <c r="E1" s="691"/>
    </row>
    <row r="2" spans="1:5" ht="18" customHeight="1" thickBot="1">
      <c r="A2" s="692" t="s">
        <v>1</v>
      </c>
      <c r="B2" s="692"/>
      <c r="D2" s="569"/>
      <c r="E2" s="571" t="s">
        <v>2</v>
      </c>
    </row>
    <row r="3" spans="1:5" ht="37.5" customHeight="1" thickBot="1">
      <c r="A3" s="572" t="s">
        <v>3</v>
      </c>
      <c r="B3" s="573" t="s">
        <v>4</v>
      </c>
      <c r="C3" s="573" t="s">
        <v>617</v>
      </c>
      <c r="D3" s="574" t="s">
        <v>618</v>
      </c>
      <c r="E3" s="575" t="s">
        <v>341</v>
      </c>
    </row>
    <row r="4" spans="1:5" s="579" customFormat="1" ht="12" customHeight="1">
      <c r="A4" s="576">
        <v>1</v>
      </c>
      <c r="B4" s="577">
        <v>2</v>
      </c>
      <c r="C4" s="577">
        <v>3</v>
      </c>
      <c r="D4" s="577">
        <v>4</v>
      </c>
      <c r="E4" s="578">
        <v>5</v>
      </c>
    </row>
    <row r="5" spans="1:5" s="583" customFormat="1" ht="12" customHeight="1">
      <c r="A5" s="580" t="s">
        <v>5</v>
      </c>
      <c r="B5" s="581" t="s">
        <v>390</v>
      </c>
      <c r="C5" s="582">
        <f>+C6+C7+C8+C9+C10+C11</f>
        <v>162299</v>
      </c>
      <c r="D5" s="582">
        <f>+D6+D7+D8+D9+D10+D11</f>
        <v>163800</v>
      </c>
      <c r="E5" s="15">
        <f>+E6+E7+E8+E9+E10+E11</f>
        <v>78155</v>
      </c>
    </row>
    <row r="6" spans="1:5" s="583" customFormat="1" ht="12" customHeight="1">
      <c r="A6" s="584" t="s">
        <v>62</v>
      </c>
      <c r="B6" s="585" t="s">
        <v>391</v>
      </c>
      <c r="C6" s="586">
        <v>100818</v>
      </c>
      <c r="D6" s="586">
        <v>55008</v>
      </c>
      <c r="E6" s="26">
        <v>21810</v>
      </c>
    </row>
    <row r="7" spans="1:5" s="583" customFormat="1" ht="12" customHeight="1">
      <c r="A7" s="587" t="s">
        <v>64</v>
      </c>
      <c r="B7" s="588" t="s">
        <v>392</v>
      </c>
      <c r="C7" s="589"/>
      <c r="D7" s="589"/>
      <c r="E7" s="20"/>
    </row>
    <row r="8" spans="1:5" s="583" customFormat="1" ht="12" customHeight="1">
      <c r="A8" s="587" t="s">
        <v>66</v>
      </c>
      <c r="B8" s="588" t="s">
        <v>393</v>
      </c>
      <c r="C8" s="589"/>
      <c r="D8" s="589">
        <v>37695</v>
      </c>
      <c r="E8" s="20">
        <v>53791</v>
      </c>
    </row>
    <row r="9" spans="1:5" s="583" customFormat="1" ht="12" customHeight="1">
      <c r="A9" s="587" t="s">
        <v>68</v>
      </c>
      <c r="B9" s="588" t="s">
        <v>394</v>
      </c>
      <c r="C9" s="589"/>
      <c r="D9" s="589">
        <v>2558</v>
      </c>
      <c r="E9" s="20">
        <v>2554</v>
      </c>
    </row>
    <row r="10" spans="1:5" s="583" customFormat="1" ht="12" customHeight="1">
      <c r="A10" s="587" t="s">
        <v>311</v>
      </c>
      <c r="B10" s="588" t="s">
        <v>567</v>
      </c>
      <c r="C10" s="590">
        <v>11654</v>
      </c>
      <c r="D10" s="590">
        <v>17308</v>
      </c>
      <c r="E10" s="20"/>
    </row>
    <row r="11" spans="1:5" s="583" customFormat="1" ht="12" customHeight="1">
      <c r="A11" s="591" t="s">
        <v>72</v>
      </c>
      <c r="B11" s="592" t="s">
        <v>395</v>
      </c>
      <c r="C11" s="593">
        <v>49827</v>
      </c>
      <c r="D11" s="593">
        <v>51231</v>
      </c>
      <c r="E11" s="20"/>
    </row>
    <row r="12" spans="1:5" s="583" customFormat="1" ht="12" customHeight="1">
      <c r="A12" s="580" t="s">
        <v>6</v>
      </c>
      <c r="B12" s="594" t="s">
        <v>396</v>
      </c>
      <c r="C12" s="582">
        <f>+C13+C14+C15+C16+C17</f>
        <v>77284</v>
      </c>
      <c r="D12" s="582">
        <f>+D13+D14+D15+D16+D17</f>
        <v>74361</v>
      </c>
      <c r="E12" s="15">
        <f>+E13+E14+E15+E16+E17</f>
        <v>55235</v>
      </c>
    </row>
    <row r="13" spans="1:5" s="583" customFormat="1" ht="12" customHeight="1">
      <c r="A13" s="584" t="s">
        <v>7</v>
      </c>
      <c r="B13" s="585" t="s">
        <v>397</v>
      </c>
      <c r="C13" s="586">
        <v>54</v>
      </c>
      <c r="D13" s="586">
        <v>612</v>
      </c>
      <c r="E13" s="26"/>
    </row>
    <row r="14" spans="1:5" s="583" customFormat="1" ht="12" customHeight="1">
      <c r="A14" s="587" t="s">
        <v>9</v>
      </c>
      <c r="B14" s="588" t="s">
        <v>398</v>
      </c>
      <c r="C14" s="589"/>
      <c r="D14" s="589"/>
      <c r="E14" s="20"/>
    </row>
    <row r="15" spans="1:5" s="583" customFormat="1" ht="12" customHeight="1">
      <c r="A15" s="587" t="s">
        <v>10</v>
      </c>
      <c r="B15" s="588" t="s">
        <v>399</v>
      </c>
      <c r="C15" s="589"/>
      <c r="D15" s="589"/>
      <c r="E15" s="20"/>
    </row>
    <row r="16" spans="1:5" s="583" customFormat="1" ht="12" customHeight="1">
      <c r="A16" s="587" t="s">
        <v>11</v>
      </c>
      <c r="B16" s="588" t="s">
        <v>400</v>
      </c>
      <c r="C16" s="589"/>
      <c r="D16" s="589"/>
      <c r="E16" s="20"/>
    </row>
    <row r="17" spans="1:5" s="583" customFormat="1" ht="12" customHeight="1">
      <c r="A17" s="587" t="s">
        <v>82</v>
      </c>
      <c r="B17" s="588" t="s">
        <v>568</v>
      </c>
      <c r="C17" s="589">
        <v>77230</v>
      </c>
      <c r="D17" s="589">
        <v>73749</v>
      </c>
      <c r="E17" s="20">
        <v>55235</v>
      </c>
    </row>
    <row r="18" spans="1:5" s="583" customFormat="1" ht="12" customHeight="1">
      <c r="A18" s="591" t="s">
        <v>83</v>
      </c>
      <c r="B18" s="592" t="s">
        <v>401</v>
      </c>
      <c r="C18" s="595"/>
      <c r="D18" s="595"/>
      <c r="E18" s="28"/>
    </row>
    <row r="19" spans="1:5" s="583" customFormat="1" ht="12" customHeight="1">
      <c r="A19" s="580" t="s">
        <v>12</v>
      </c>
      <c r="B19" s="581" t="s">
        <v>402</v>
      </c>
      <c r="C19" s="582">
        <f>+C20+C21+C22+C23+C24</f>
        <v>0</v>
      </c>
      <c r="D19" s="582">
        <f>+D20+D21+D22+D23+D24</f>
        <v>6519</v>
      </c>
      <c r="E19" s="15">
        <f>+E20+E21+E22+E23+E24</f>
        <v>600</v>
      </c>
    </row>
    <row r="20" spans="1:5" s="583" customFormat="1" ht="12" customHeight="1">
      <c r="A20" s="584" t="s">
        <v>13</v>
      </c>
      <c r="B20" s="585" t="s">
        <v>403</v>
      </c>
      <c r="C20" s="586"/>
      <c r="D20" s="586"/>
      <c r="E20" s="26"/>
    </row>
    <row r="21" spans="1:5" s="583" customFormat="1" ht="12" customHeight="1">
      <c r="A21" s="587" t="s">
        <v>15</v>
      </c>
      <c r="B21" s="588" t="s">
        <v>404</v>
      </c>
      <c r="C21" s="589"/>
      <c r="D21" s="589"/>
      <c r="E21" s="20"/>
    </row>
    <row r="22" spans="1:5" s="583" customFormat="1" ht="12" customHeight="1">
      <c r="A22" s="587" t="s">
        <v>17</v>
      </c>
      <c r="B22" s="588" t="s">
        <v>405</v>
      </c>
      <c r="C22" s="589"/>
      <c r="D22" s="589"/>
      <c r="E22" s="20"/>
    </row>
    <row r="23" spans="1:5" s="583" customFormat="1" ht="12" customHeight="1">
      <c r="A23" s="587" t="s">
        <v>19</v>
      </c>
      <c r="B23" s="588" t="s">
        <v>406</v>
      </c>
      <c r="C23" s="589"/>
      <c r="D23" s="589"/>
      <c r="E23" s="20"/>
    </row>
    <row r="24" spans="1:5" s="583" customFormat="1" ht="12" customHeight="1">
      <c r="A24" s="587" t="s">
        <v>21</v>
      </c>
      <c r="B24" s="588" t="s">
        <v>407</v>
      </c>
      <c r="C24" s="589"/>
      <c r="D24" s="589">
        <v>6519</v>
      </c>
      <c r="E24" s="20">
        <v>600</v>
      </c>
    </row>
    <row r="25" spans="1:5" s="583" customFormat="1" ht="12" customHeight="1">
      <c r="A25" s="591" t="s">
        <v>23</v>
      </c>
      <c r="B25" s="592" t="s">
        <v>408</v>
      </c>
      <c r="C25" s="595"/>
      <c r="D25" s="595"/>
      <c r="E25" s="28"/>
    </row>
    <row r="26" spans="1:5" s="583" customFormat="1" ht="12" customHeight="1">
      <c r="A26" s="580" t="s">
        <v>24</v>
      </c>
      <c r="B26" s="581" t="s">
        <v>409</v>
      </c>
      <c r="C26" s="582">
        <f>+C27+C30+C31+C32</f>
        <v>106415</v>
      </c>
      <c r="D26" s="582">
        <f>+D27+D30+D31+D32</f>
        <v>22973</v>
      </c>
      <c r="E26" s="32">
        <f>+E27+E30+E31+E32</f>
        <v>23000</v>
      </c>
    </row>
    <row r="27" spans="1:5" s="583" customFormat="1" ht="12" customHeight="1">
      <c r="A27" s="584" t="s">
        <v>410</v>
      </c>
      <c r="B27" s="585" t="s">
        <v>411</v>
      </c>
      <c r="C27" s="596">
        <v>19701</v>
      </c>
      <c r="D27" s="596">
        <v>17963</v>
      </c>
      <c r="E27" s="441">
        <f>+E28+E29</f>
        <v>17600</v>
      </c>
    </row>
    <row r="28" spans="1:5" s="583" customFormat="1" ht="12" customHeight="1">
      <c r="A28" s="587" t="s">
        <v>412</v>
      </c>
      <c r="B28" s="588" t="s">
        <v>413</v>
      </c>
      <c r="C28" s="589">
        <v>3321</v>
      </c>
      <c r="D28" s="589">
        <v>3037</v>
      </c>
      <c r="E28" s="20">
        <v>3600</v>
      </c>
    </row>
    <row r="29" spans="1:5" s="583" customFormat="1" ht="12" customHeight="1">
      <c r="A29" s="587" t="s">
        <v>414</v>
      </c>
      <c r="B29" s="588" t="s">
        <v>415</v>
      </c>
      <c r="C29" s="589">
        <v>16380</v>
      </c>
      <c r="D29" s="589">
        <v>14926</v>
      </c>
      <c r="E29" s="20">
        <v>14000</v>
      </c>
    </row>
    <row r="30" spans="1:5" s="583" customFormat="1" ht="12" customHeight="1">
      <c r="A30" s="587" t="s">
        <v>416</v>
      </c>
      <c r="B30" s="588" t="s">
        <v>376</v>
      </c>
      <c r="C30" s="589">
        <v>13203</v>
      </c>
      <c r="D30" s="589">
        <v>4327</v>
      </c>
      <c r="E30" s="20">
        <v>5000</v>
      </c>
    </row>
    <row r="31" spans="1:5" s="583" customFormat="1" ht="12" customHeight="1">
      <c r="A31" s="587" t="s">
        <v>417</v>
      </c>
      <c r="B31" s="588" t="s">
        <v>418</v>
      </c>
      <c r="C31" s="589"/>
      <c r="D31" s="589"/>
      <c r="E31" s="20"/>
    </row>
    <row r="32" spans="1:5" s="583" customFormat="1" ht="12" customHeight="1">
      <c r="A32" s="591" t="s">
        <v>419</v>
      </c>
      <c r="B32" s="592" t="s">
        <v>420</v>
      </c>
      <c r="C32" s="595">
        <v>73511</v>
      </c>
      <c r="D32" s="595">
        <v>683</v>
      </c>
      <c r="E32" s="28">
        <v>400</v>
      </c>
    </row>
    <row r="33" spans="1:5" s="583" customFormat="1" ht="12" customHeight="1">
      <c r="A33" s="580" t="s">
        <v>25</v>
      </c>
      <c r="B33" s="581" t="s">
        <v>421</v>
      </c>
      <c r="C33" s="582">
        <f>SUM(C34:C43)</f>
        <v>21263</v>
      </c>
      <c r="D33" s="582">
        <f>SUM(D34:D43)</f>
        <v>32461</v>
      </c>
      <c r="E33" s="15">
        <f>SUM(E34:E43)</f>
        <v>4565</v>
      </c>
    </row>
    <row r="34" spans="1:5" s="583" customFormat="1" ht="12" customHeight="1">
      <c r="A34" s="584" t="s">
        <v>26</v>
      </c>
      <c r="B34" s="585" t="s">
        <v>422</v>
      </c>
      <c r="C34" s="586"/>
      <c r="D34" s="586">
        <v>1507</v>
      </c>
      <c r="E34" s="26"/>
    </row>
    <row r="35" spans="1:5" s="583" customFormat="1" ht="12" customHeight="1">
      <c r="A35" s="587" t="s">
        <v>27</v>
      </c>
      <c r="B35" s="588" t="s">
        <v>423</v>
      </c>
      <c r="C35" s="589">
        <v>2128</v>
      </c>
      <c r="D35" s="589">
        <v>2373</v>
      </c>
      <c r="E35" s="20">
        <v>750</v>
      </c>
    </row>
    <row r="36" spans="1:5" s="583" customFormat="1" ht="12" customHeight="1">
      <c r="A36" s="587" t="s">
        <v>28</v>
      </c>
      <c r="B36" s="588" t="s">
        <v>424</v>
      </c>
      <c r="C36" s="589"/>
      <c r="D36" s="589"/>
      <c r="E36" s="20"/>
    </row>
    <row r="37" spans="1:5" s="583" customFormat="1" ht="12" customHeight="1">
      <c r="A37" s="587" t="s">
        <v>29</v>
      </c>
      <c r="B37" s="588" t="s">
        <v>569</v>
      </c>
      <c r="C37" s="589">
        <v>4133</v>
      </c>
      <c r="D37" s="589">
        <v>1176</v>
      </c>
      <c r="E37" s="20">
        <v>400</v>
      </c>
    </row>
    <row r="38" spans="1:5" s="583" customFormat="1" ht="12" customHeight="1">
      <c r="A38" s="587" t="s">
        <v>30</v>
      </c>
      <c r="B38" s="588" t="s">
        <v>426</v>
      </c>
      <c r="C38" s="589">
        <v>7811</v>
      </c>
      <c r="D38" s="589">
        <v>15974</v>
      </c>
      <c r="E38" s="20">
        <v>2435</v>
      </c>
    </row>
    <row r="39" spans="1:5" s="583" customFormat="1" ht="12" customHeight="1">
      <c r="A39" s="587" t="s">
        <v>31</v>
      </c>
      <c r="B39" s="588" t="s">
        <v>427</v>
      </c>
      <c r="C39" s="589">
        <v>3502</v>
      </c>
      <c r="D39" s="589">
        <v>5357</v>
      </c>
      <c r="E39" s="20">
        <v>880</v>
      </c>
    </row>
    <row r="40" spans="1:5" s="583" customFormat="1" ht="12" customHeight="1">
      <c r="A40" s="587" t="s">
        <v>33</v>
      </c>
      <c r="B40" s="588" t="s">
        <v>428</v>
      </c>
      <c r="C40" s="589">
        <v>3048</v>
      </c>
      <c r="D40" s="589">
        <v>5898</v>
      </c>
      <c r="E40" s="20"/>
    </row>
    <row r="41" spans="1:5" s="583" customFormat="1" ht="12" customHeight="1">
      <c r="A41" s="587" t="s">
        <v>35</v>
      </c>
      <c r="B41" s="588" t="s">
        <v>429</v>
      </c>
      <c r="C41" s="589">
        <v>50</v>
      </c>
      <c r="D41" s="589">
        <v>176</v>
      </c>
      <c r="E41" s="20">
        <v>100</v>
      </c>
    </row>
    <row r="42" spans="1:5" s="583" customFormat="1" ht="12" customHeight="1">
      <c r="A42" s="587" t="s">
        <v>430</v>
      </c>
      <c r="B42" s="588" t="s">
        <v>431</v>
      </c>
      <c r="C42" s="589"/>
      <c r="D42" s="589"/>
      <c r="E42" s="29"/>
    </row>
    <row r="43" spans="1:5" s="583" customFormat="1" ht="12" customHeight="1">
      <c r="A43" s="591" t="s">
        <v>432</v>
      </c>
      <c r="B43" s="592" t="s">
        <v>433</v>
      </c>
      <c r="C43" s="595">
        <v>591</v>
      </c>
      <c r="D43" s="595"/>
      <c r="E43" s="442"/>
    </row>
    <row r="44" spans="1:5" s="583" customFormat="1" ht="12" customHeight="1">
      <c r="A44" s="580" t="s">
        <v>36</v>
      </c>
      <c r="B44" s="581" t="s">
        <v>434</v>
      </c>
      <c r="C44" s="582">
        <f>SUM(C45:C49)</f>
        <v>4933</v>
      </c>
      <c r="D44" s="582">
        <f>SUM(D45:D49)</f>
        <v>5959</v>
      </c>
      <c r="E44" s="15">
        <f>SUM(E45:E49)</f>
        <v>7869</v>
      </c>
    </row>
    <row r="45" spans="1:5" s="583" customFormat="1" ht="12" customHeight="1">
      <c r="A45" s="584" t="s">
        <v>37</v>
      </c>
      <c r="B45" s="585" t="s">
        <v>435</v>
      </c>
      <c r="C45" s="586"/>
      <c r="D45" s="586">
        <v>332</v>
      </c>
      <c r="E45" s="443"/>
    </row>
    <row r="46" spans="1:5" s="583" customFormat="1" ht="12" customHeight="1">
      <c r="A46" s="587" t="s">
        <v>38</v>
      </c>
      <c r="B46" s="588" t="s">
        <v>565</v>
      </c>
      <c r="C46" s="589">
        <v>4933</v>
      </c>
      <c r="D46" s="589">
        <v>5627</v>
      </c>
      <c r="E46" s="29">
        <v>7869</v>
      </c>
    </row>
    <row r="47" spans="1:5" s="583" customFormat="1" ht="12" customHeight="1">
      <c r="A47" s="587" t="s">
        <v>437</v>
      </c>
      <c r="B47" s="588" t="s">
        <v>438</v>
      </c>
      <c r="C47" s="589"/>
      <c r="D47" s="589"/>
      <c r="E47" s="29"/>
    </row>
    <row r="48" spans="1:5" s="583" customFormat="1" ht="12" customHeight="1">
      <c r="A48" s="587" t="s">
        <v>439</v>
      </c>
      <c r="B48" s="588" t="s">
        <v>619</v>
      </c>
      <c r="C48" s="589"/>
      <c r="D48" s="589"/>
      <c r="E48" s="29"/>
    </row>
    <row r="49" spans="1:5" s="583" customFormat="1" ht="12" customHeight="1">
      <c r="A49" s="591" t="s">
        <v>441</v>
      </c>
      <c r="B49" s="592" t="s">
        <v>442</v>
      </c>
      <c r="C49" s="595"/>
      <c r="D49" s="595"/>
      <c r="E49" s="442"/>
    </row>
    <row r="50" spans="1:5" s="583" customFormat="1" ht="12" customHeight="1">
      <c r="A50" s="580" t="s">
        <v>39</v>
      </c>
      <c r="B50" s="581" t="s">
        <v>443</v>
      </c>
      <c r="C50" s="582">
        <f>SUM(C51:C53)</f>
        <v>2426</v>
      </c>
      <c r="D50" s="582">
        <f>SUM(D51:D53)</f>
        <v>4177</v>
      </c>
      <c r="E50" s="15">
        <f>SUM(E51:E53)</f>
        <v>4293</v>
      </c>
    </row>
    <row r="51" spans="1:5" s="583" customFormat="1" ht="12" customHeight="1">
      <c r="A51" s="584" t="s">
        <v>40</v>
      </c>
      <c r="B51" s="585" t="s">
        <v>444</v>
      </c>
      <c r="C51" s="586"/>
      <c r="D51" s="586"/>
      <c r="E51" s="26"/>
    </row>
    <row r="52" spans="1:5" s="583" customFormat="1" ht="12" customHeight="1">
      <c r="A52" s="587" t="s">
        <v>42</v>
      </c>
      <c r="B52" s="588" t="s">
        <v>445</v>
      </c>
      <c r="C52" s="589"/>
      <c r="D52" s="589"/>
      <c r="E52" s="20"/>
    </row>
    <row r="53" spans="1:5" s="583" customFormat="1" ht="12" customHeight="1">
      <c r="A53" s="587" t="s">
        <v>446</v>
      </c>
      <c r="B53" s="588" t="s">
        <v>447</v>
      </c>
      <c r="C53" s="589">
        <v>2426</v>
      </c>
      <c r="D53" s="589">
        <v>4177</v>
      </c>
      <c r="E53" s="20">
        <v>4293</v>
      </c>
    </row>
    <row r="54" spans="1:5" s="583" customFormat="1" ht="12" customHeight="1">
      <c r="A54" s="591" t="s">
        <v>448</v>
      </c>
      <c r="B54" s="592" t="s">
        <v>449</v>
      </c>
      <c r="C54" s="595"/>
      <c r="D54" s="595"/>
      <c r="E54" s="28"/>
    </row>
    <row r="55" spans="1:5" s="583" customFormat="1" ht="12" customHeight="1">
      <c r="A55" s="580" t="s">
        <v>44</v>
      </c>
      <c r="B55" s="594" t="s">
        <v>450</v>
      </c>
      <c r="C55" s="582">
        <f>SUM(C56:C58)</f>
        <v>17200</v>
      </c>
      <c r="D55" s="582">
        <f>SUM(D56:D58)</f>
        <v>0</v>
      </c>
      <c r="E55" s="15">
        <f>SUM(E56:E58)</f>
        <v>10909</v>
      </c>
    </row>
    <row r="56" spans="1:5" s="583" customFormat="1" ht="12" customHeight="1">
      <c r="A56" s="587" t="s">
        <v>45</v>
      </c>
      <c r="B56" s="585" t="s">
        <v>451</v>
      </c>
      <c r="C56" s="589"/>
      <c r="D56" s="589"/>
      <c r="E56" s="29"/>
    </row>
    <row r="57" spans="1:5" s="583" customFormat="1" ht="12" customHeight="1">
      <c r="A57" s="587" t="s">
        <v>46</v>
      </c>
      <c r="B57" s="588" t="s">
        <v>452</v>
      </c>
      <c r="C57" s="589"/>
      <c r="D57" s="589"/>
      <c r="E57" s="29"/>
    </row>
    <row r="58" spans="1:5" s="583" customFormat="1" ht="12" customHeight="1">
      <c r="A58" s="587" t="s">
        <v>47</v>
      </c>
      <c r="B58" s="588" t="s">
        <v>453</v>
      </c>
      <c r="C58" s="589">
        <v>17200</v>
      </c>
      <c r="D58" s="589"/>
      <c r="E58" s="29">
        <v>10909</v>
      </c>
    </row>
    <row r="59" spans="1:5" s="583" customFormat="1" ht="12" customHeight="1">
      <c r="A59" s="587" t="s">
        <v>454</v>
      </c>
      <c r="B59" s="592" t="s">
        <v>455</v>
      </c>
      <c r="C59" s="589"/>
      <c r="D59" s="589"/>
      <c r="E59" s="29"/>
    </row>
    <row r="60" spans="1:5" s="583" customFormat="1" ht="12" customHeight="1">
      <c r="A60" s="580" t="s">
        <v>94</v>
      </c>
      <c r="B60" s="581" t="s">
        <v>456</v>
      </c>
      <c r="C60" s="582">
        <f>+C5+C12+C19+C26+C33+C44+C50+C55</f>
        <v>391820</v>
      </c>
      <c r="D60" s="582">
        <f>+D5+D12+D19+D26+D33+D44+D50+D55</f>
        <v>310250</v>
      </c>
      <c r="E60" s="32">
        <f>+E5+E12+E19+E26+E33+E44+E50+E55</f>
        <v>184626</v>
      </c>
    </row>
    <row r="61" spans="1:5" s="583" customFormat="1" ht="12" customHeight="1">
      <c r="A61" s="597" t="s">
        <v>457</v>
      </c>
      <c r="B61" s="594" t="s">
        <v>458</v>
      </c>
      <c r="C61" s="582">
        <f>SUM(C62:C64)</f>
        <v>31841</v>
      </c>
      <c r="D61" s="582">
        <f>SUM(D62:D64)</f>
        <v>2030</v>
      </c>
      <c r="E61" s="15">
        <f>SUM(E62:E64)</f>
        <v>0</v>
      </c>
    </row>
    <row r="62" spans="1:5" s="583" customFormat="1" ht="12" customHeight="1">
      <c r="A62" s="587" t="s">
        <v>459</v>
      </c>
      <c r="B62" s="585" t="s">
        <v>460</v>
      </c>
      <c r="C62" s="589"/>
      <c r="D62" s="589"/>
      <c r="E62" s="29"/>
    </row>
    <row r="63" spans="1:5" s="583" customFormat="1" ht="12" customHeight="1">
      <c r="A63" s="587" t="s">
        <v>461</v>
      </c>
      <c r="B63" s="588" t="s">
        <v>462</v>
      </c>
      <c r="C63" s="589"/>
      <c r="D63" s="589"/>
      <c r="E63" s="29"/>
    </row>
    <row r="64" spans="1:5" s="583" customFormat="1" ht="12" customHeight="1">
      <c r="A64" s="587" t="s">
        <v>463</v>
      </c>
      <c r="B64" s="598" t="s">
        <v>620</v>
      </c>
      <c r="C64" s="589">
        <v>31841</v>
      </c>
      <c r="D64" s="589">
        <v>2030</v>
      </c>
      <c r="E64" s="29"/>
    </row>
    <row r="65" spans="1:5" s="583" customFormat="1" ht="12" customHeight="1">
      <c r="A65" s="597" t="s">
        <v>465</v>
      </c>
      <c r="B65" s="594" t="s">
        <v>466</v>
      </c>
      <c r="C65" s="582">
        <f>SUM(C66:C69)</f>
        <v>0</v>
      </c>
      <c r="D65" s="582">
        <f>SUM(D66:D69)</f>
        <v>0</v>
      </c>
      <c r="E65" s="15">
        <f>SUM(E66:E69)</f>
        <v>0</v>
      </c>
    </row>
    <row r="66" spans="1:5" s="583" customFormat="1" ht="12" customHeight="1">
      <c r="A66" s="587" t="s">
        <v>50</v>
      </c>
      <c r="B66" s="585" t="s">
        <v>467</v>
      </c>
      <c r="C66" s="589"/>
      <c r="D66" s="589"/>
      <c r="E66" s="29"/>
    </row>
    <row r="67" spans="1:5" s="583" customFormat="1" ht="12" customHeight="1">
      <c r="A67" s="587" t="s">
        <v>53</v>
      </c>
      <c r="B67" s="588" t="s">
        <v>468</v>
      </c>
      <c r="C67" s="589"/>
      <c r="D67" s="589"/>
      <c r="E67" s="29"/>
    </row>
    <row r="68" spans="1:5" s="583" customFormat="1" ht="12" customHeight="1">
      <c r="A68" s="587" t="s">
        <v>469</v>
      </c>
      <c r="B68" s="588" t="s">
        <v>470</v>
      </c>
      <c r="C68" s="589"/>
      <c r="D68" s="589"/>
      <c r="E68" s="29"/>
    </row>
    <row r="69" spans="1:7" s="583" customFormat="1" ht="17.25" customHeight="1">
      <c r="A69" s="587" t="s">
        <v>471</v>
      </c>
      <c r="B69" s="592" t="s">
        <v>472</v>
      </c>
      <c r="C69" s="589"/>
      <c r="D69" s="589"/>
      <c r="E69" s="29"/>
      <c r="G69" s="599"/>
    </row>
    <row r="70" spans="1:5" s="583" customFormat="1" ht="12" customHeight="1">
      <c r="A70" s="597" t="s">
        <v>473</v>
      </c>
      <c r="B70" s="594" t="s">
        <v>474</v>
      </c>
      <c r="C70" s="582">
        <f>SUM(C71:C72)</f>
        <v>15353</v>
      </c>
      <c r="D70" s="582">
        <f>SUM(D71:D72)</f>
        <v>52257</v>
      </c>
      <c r="E70" s="15">
        <f>SUM(E71:E72)</f>
        <v>28998</v>
      </c>
    </row>
    <row r="71" spans="1:5" s="583" customFormat="1" ht="12" customHeight="1">
      <c r="A71" s="587" t="s">
        <v>475</v>
      </c>
      <c r="B71" s="585" t="s">
        <v>476</v>
      </c>
      <c r="C71" s="589">
        <v>15353</v>
      </c>
      <c r="D71" s="589">
        <v>52257</v>
      </c>
      <c r="E71" s="29">
        <v>28998</v>
      </c>
    </row>
    <row r="72" spans="1:5" s="583" customFormat="1" ht="12" customHeight="1">
      <c r="A72" s="587" t="s">
        <v>477</v>
      </c>
      <c r="B72" s="592" t="s">
        <v>478</v>
      </c>
      <c r="C72" s="589"/>
      <c r="D72" s="589"/>
      <c r="E72" s="29"/>
    </row>
    <row r="73" spans="1:5" s="583" customFormat="1" ht="12" customHeight="1">
      <c r="A73" s="597" t="s">
        <v>479</v>
      </c>
      <c r="B73" s="594" t="s">
        <v>480</v>
      </c>
      <c r="C73" s="582">
        <f>SUM(C74:C76)</f>
        <v>0</v>
      </c>
      <c r="D73" s="582">
        <f>SUM(D74:D76)</f>
        <v>0</v>
      </c>
      <c r="E73" s="15">
        <f>SUM(E74:E76)</f>
        <v>0</v>
      </c>
    </row>
    <row r="74" spans="1:5" s="583" customFormat="1" ht="12" customHeight="1">
      <c r="A74" s="587" t="s">
        <v>481</v>
      </c>
      <c r="B74" s="585" t="s">
        <v>482</v>
      </c>
      <c r="C74" s="589"/>
      <c r="D74" s="589"/>
      <c r="E74" s="29"/>
    </row>
    <row r="75" spans="1:5" s="583" customFormat="1" ht="12" customHeight="1">
      <c r="A75" s="587" t="s">
        <v>483</v>
      </c>
      <c r="B75" s="588" t="s">
        <v>484</v>
      </c>
      <c r="C75" s="589"/>
      <c r="D75" s="589"/>
      <c r="E75" s="29"/>
    </row>
    <row r="76" spans="1:5" s="583" customFormat="1" ht="12" customHeight="1">
      <c r="A76" s="587" t="s">
        <v>485</v>
      </c>
      <c r="B76" s="592" t="s">
        <v>486</v>
      </c>
      <c r="C76" s="589"/>
      <c r="D76" s="589"/>
      <c r="E76" s="29"/>
    </row>
    <row r="77" spans="1:5" s="583" customFormat="1" ht="12" customHeight="1">
      <c r="A77" s="597" t="s">
        <v>487</v>
      </c>
      <c r="B77" s="594" t="s">
        <v>488</v>
      </c>
      <c r="C77" s="582">
        <f>SUM(C78:C81)</f>
        <v>0</v>
      </c>
      <c r="D77" s="582">
        <f>SUM(D78:D81)</f>
        <v>0</v>
      </c>
      <c r="E77" s="15">
        <f>SUM(E78:E81)</f>
        <v>0</v>
      </c>
    </row>
    <row r="78" spans="1:5" s="583" customFormat="1" ht="12" customHeight="1">
      <c r="A78" s="600" t="s">
        <v>489</v>
      </c>
      <c r="B78" s="585" t="s">
        <v>490</v>
      </c>
      <c r="C78" s="589"/>
      <c r="D78" s="589"/>
      <c r="E78" s="29"/>
    </row>
    <row r="79" spans="1:5" s="583" customFormat="1" ht="12" customHeight="1">
      <c r="A79" s="601" t="s">
        <v>491</v>
      </c>
      <c r="B79" s="588" t="s">
        <v>492</v>
      </c>
      <c r="C79" s="589"/>
      <c r="D79" s="589"/>
      <c r="E79" s="29"/>
    </row>
    <row r="80" spans="1:5" s="583" customFormat="1" ht="12" customHeight="1">
      <c r="A80" s="601" t="s">
        <v>493</v>
      </c>
      <c r="B80" s="588" t="s">
        <v>494</v>
      </c>
      <c r="C80" s="589"/>
      <c r="D80" s="589"/>
      <c r="E80" s="29"/>
    </row>
    <row r="81" spans="1:5" s="583" customFormat="1" ht="12" customHeight="1">
      <c r="A81" s="602" t="s">
        <v>495</v>
      </c>
      <c r="B81" s="592" t="s">
        <v>496</v>
      </c>
      <c r="C81" s="589"/>
      <c r="D81" s="589"/>
      <c r="E81" s="29"/>
    </row>
    <row r="82" spans="1:5" s="583" customFormat="1" ht="12" customHeight="1">
      <c r="A82" s="597" t="s">
        <v>497</v>
      </c>
      <c r="B82" s="594" t="s">
        <v>498</v>
      </c>
      <c r="C82" s="603"/>
      <c r="D82" s="603"/>
      <c r="E82" s="449"/>
    </row>
    <row r="83" spans="1:5" s="583" customFormat="1" ht="12" customHeight="1">
      <c r="A83" s="597" t="s">
        <v>499</v>
      </c>
      <c r="B83" s="604" t="s">
        <v>500</v>
      </c>
      <c r="C83" s="582">
        <f>+C61+C65+C70+C73+C77+C82</f>
        <v>47194</v>
      </c>
      <c r="D83" s="582">
        <f>+D61+D65+D70+D73+D77+D82</f>
        <v>54287</v>
      </c>
      <c r="E83" s="32">
        <f>+E61+E65+E70+E73+E77+E82</f>
        <v>28998</v>
      </c>
    </row>
    <row r="84" spans="1:5" s="583" customFormat="1" ht="12" customHeight="1">
      <c r="A84" s="605" t="s">
        <v>501</v>
      </c>
      <c r="B84" s="606" t="s">
        <v>502</v>
      </c>
      <c r="C84" s="582">
        <f>+C60+C83</f>
        <v>439014</v>
      </c>
      <c r="D84" s="582">
        <f>+D60+D83</f>
        <v>364537</v>
      </c>
      <c r="E84" s="582">
        <f>+E60+E83</f>
        <v>213624</v>
      </c>
    </row>
    <row r="85" spans="1:5" s="583" customFormat="1" ht="12" customHeight="1">
      <c r="A85" s="607"/>
      <c r="B85" s="608"/>
      <c r="C85" s="609"/>
      <c r="D85" s="610"/>
      <c r="E85" s="611"/>
    </row>
    <row r="86" spans="1:5" s="583" customFormat="1" ht="12" customHeight="1">
      <c r="A86" s="691" t="s">
        <v>58</v>
      </c>
      <c r="B86" s="691"/>
      <c r="C86" s="691"/>
      <c r="D86" s="691"/>
      <c r="E86" s="691"/>
    </row>
    <row r="87" spans="1:5" s="583" customFormat="1" ht="12" customHeight="1">
      <c r="A87" s="693" t="s">
        <v>59</v>
      </c>
      <c r="B87" s="693"/>
      <c r="C87" s="570"/>
      <c r="D87" s="569"/>
      <c r="E87" s="571" t="s">
        <v>2</v>
      </c>
    </row>
    <row r="88" spans="1:6" s="583" customFormat="1" ht="24" customHeight="1" thickBot="1">
      <c r="A88" s="572" t="s">
        <v>60</v>
      </c>
      <c r="B88" s="573" t="s">
        <v>61</v>
      </c>
      <c r="C88" s="573" t="s">
        <v>617</v>
      </c>
      <c r="D88" s="574" t="s">
        <v>618</v>
      </c>
      <c r="E88" s="575" t="s">
        <v>341</v>
      </c>
      <c r="F88" s="612"/>
    </row>
    <row r="89" spans="1:6" s="583" customFormat="1" ht="12" customHeight="1" thickBot="1">
      <c r="A89" s="576">
        <v>1</v>
      </c>
      <c r="B89" s="577">
        <v>2</v>
      </c>
      <c r="C89" s="577">
        <v>3</v>
      </c>
      <c r="D89" s="653">
        <v>4</v>
      </c>
      <c r="E89" s="613">
        <v>5</v>
      </c>
      <c r="F89" s="612"/>
    </row>
    <row r="90" spans="1:6" s="583" customFormat="1" ht="15" customHeight="1" thickBot="1">
      <c r="A90" s="614" t="s">
        <v>5</v>
      </c>
      <c r="B90" s="615" t="s">
        <v>624</v>
      </c>
      <c r="C90" s="616">
        <f>SUM(C91:C95)</f>
        <v>294622</v>
      </c>
      <c r="D90" s="654">
        <f>+D91+D92+D93+D94+D95</f>
        <v>274958</v>
      </c>
      <c r="E90" s="10">
        <f>SUM(E91:E95)</f>
        <v>184640</v>
      </c>
      <c r="F90" s="612"/>
    </row>
    <row r="91" spans="1:5" s="583" customFormat="1" ht="12.75" customHeight="1">
      <c r="A91" s="617" t="s">
        <v>62</v>
      </c>
      <c r="B91" s="618" t="s">
        <v>63</v>
      </c>
      <c r="C91" s="566">
        <v>98191</v>
      </c>
      <c r="D91" s="23">
        <v>76411</v>
      </c>
      <c r="E91" s="18">
        <v>35434</v>
      </c>
    </row>
    <row r="92" spans="1:5" ht="16.5" customHeight="1">
      <c r="A92" s="587" t="s">
        <v>64</v>
      </c>
      <c r="B92" s="619" t="s">
        <v>65</v>
      </c>
      <c r="C92" s="565">
        <v>19365</v>
      </c>
      <c r="D92" s="28">
        <v>13787</v>
      </c>
      <c r="E92" s="20">
        <v>8221</v>
      </c>
    </row>
    <row r="93" spans="1:5" ht="15.75">
      <c r="A93" s="587" t="s">
        <v>66</v>
      </c>
      <c r="B93" s="619" t="s">
        <v>67</v>
      </c>
      <c r="C93" s="567">
        <v>63652</v>
      </c>
      <c r="D93" s="28">
        <v>77366</v>
      </c>
      <c r="E93" s="28">
        <v>70901</v>
      </c>
    </row>
    <row r="94" spans="1:5" s="579" customFormat="1" ht="12" customHeight="1">
      <c r="A94" s="587" t="s">
        <v>68</v>
      </c>
      <c r="B94" s="622" t="s">
        <v>69</v>
      </c>
      <c r="C94" s="621">
        <v>80717</v>
      </c>
      <c r="D94" s="595">
        <v>75779</v>
      </c>
      <c r="E94" s="28">
        <v>63710</v>
      </c>
    </row>
    <row r="95" spans="1:5" ht="12" customHeight="1">
      <c r="A95" s="587" t="s">
        <v>70</v>
      </c>
      <c r="B95" s="623" t="s">
        <v>71</v>
      </c>
      <c r="C95" s="621">
        <v>32697</v>
      </c>
      <c r="D95" s="595">
        <v>31615</v>
      </c>
      <c r="E95" s="28">
        <v>6374</v>
      </c>
    </row>
    <row r="96" spans="1:5" ht="12" customHeight="1">
      <c r="A96" s="587" t="s">
        <v>72</v>
      </c>
      <c r="B96" s="619" t="s">
        <v>504</v>
      </c>
      <c r="C96" s="621"/>
      <c r="D96" s="595"/>
      <c r="E96" s="28"/>
    </row>
    <row r="97" spans="1:5" ht="12" customHeight="1">
      <c r="A97" s="587" t="s">
        <v>73</v>
      </c>
      <c r="B97" s="624" t="s">
        <v>505</v>
      </c>
      <c r="C97" s="621"/>
      <c r="D97" s="595"/>
      <c r="E97" s="28"/>
    </row>
    <row r="98" spans="1:5" ht="12" customHeight="1">
      <c r="A98" s="587" t="s">
        <v>74</v>
      </c>
      <c r="B98" s="625" t="s">
        <v>506</v>
      </c>
      <c r="C98" s="621"/>
      <c r="D98" s="595"/>
      <c r="E98" s="28"/>
    </row>
    <row r="99" spans="1:5" ht="12" customHeight="1">
      <c r="A99" s="587" t="s">
        <v>75</v>
      </c>
      <c r="B99" s="625" t="s">
        <v>507</v>
      </c>
      <c r="C99" s="621"/>
      <c r="D99" s="595"/>
      <c r="E99" s="28"/>
    </row>
    <row r="100" spans="1:5" ht="12" customHeight="1">
      <c r="A100" s="587" t="s">
        <v>76</v>
      </c>
      <c r="B100" s="655" t="s">
        <v>571</v>
      </c>
      <c r="C100" s="565">
        <v>29618</v>
      </c>
      <c r="D100" s="565">
        <v>30244</v>
      </c>
      <c r="E100" s="28">
        <v>4500</v>
      </c>
    </row>
    <row r="101" spans="1:5" ht="12" customHeight="1">
      <c r="A101" s="587" t="s">
        <v>77</v>
      </c>
      <c r="B101" s="655" t="s">
        <v>508</v>
      </c>
      <c r="C101" s="565"/>
      <c r="D101" s="565">
        <f>SUM(B101:C101)</f>
        <v>0</v>
      </c>
      <c r="E101" s="28"/>
    </row>
    <row r="102" spans="1:5" ht="12" customHeight="1">
      <c r="A102" s="587" t="s">
        <v>78</v>
      </c>
      <c r="B102" s="656" t="s">
        <v>509</v>
      </c>
      <c r="C102" s="659"/>
      <c r="D102" s="659"/>
      <c r="E102" s="28"/>
    </row>
    <row r="103" spans="1:5" ht="12" customHeight="1">
      <c r="A103" s="626" t="s">
        <v>338</v>
      </c>
      <c r="B103" s="627" t="s">
        <v>621</v>
      </c>
      <c r="C103" s="657"/>
      <c r="D103" s="658"/>
      <c r="E103" s="28"/>
    </row>
    <row r="104" spans="1:5" ht="12" customHeight="1">
      <c r="A104" s="587" t="s">
        <v>511</v>
      </c>
      <c r="B104" s="627" t="s">
        <v>512</v>
      </c>
      <c r="C104" s="621"/>
      <c r="D104" s="595"/>
      <c r="E104" s="28"/>
    </row>
    <row r="105" spans="1:5" ht="12" customHeight="1">
      <c r="A105" s="628" t="s">
        <v>513</v>
      </c>
      <c r="B105" s="629" t="s">
        <v>572</v>
      </c>
      <c r="C105" s="630">
        <v>3079</v>
      </c>
      <c r="D105" s="631">
        <v>1371</v>
      </c>
      <c r="E105" s="46">
        <v>1874</v>
      </c>
    </row>
    <row r="106" spans="1:5" ht="12" customHeight="1">
      <c r="A106" s="580" t="s">
        <v>6</v>
      </c>
      <c r="B106" s="632" t="s">
        <v>625</v>
      </c>
      <c r="C106" s="633">
        <f>+C107+C109+C111</f>
        <v>56631</v>
      </c>
      <c r="D106" s="582">
        <f>+D107+D109+D111</f>
        <v>22787</v>
      </c>
      <c r="E106" s="15">
        <f>+E107+E109+E111</f>
        <v>18984</v>
      </c>
    </row>
    <row r="107" spans="1:5" ht="12" customHeight="1">
      <c r="A107" s="584" t="s">
        <v>7</v>
      </c>
      <c r="B107" s="619" t="s">
        <v>79</v>
      </c>
      <c r="C107" s="634">
        <v>47594</v>
      </c>
      <c r="D107" s="586">
        <v>22647</v>
      </c>
      <c r="E107" s="26">
        <v>18984</v>
      </c>
    </row>
    <row r="108" spans="1:5" ht="12" customHeight="1">
      <c r="A108" s="584" t="s">
        <v>9</v>
      </c>
      <c r="B108" s="635" t="s">
        <v>515</v>
      </c>
      <c r="C108" s="634"/>
      <c r="D108" s="586"/>
      <c r="E108" s="26"/>
    </row>
    <row r="109" spans="1:5" ht="12" customHeight="1">
      <c r="A109" s="584" t="s">
        <v>10</v>
      </c>
      <c r="B109" s="635" t="s">
        <v>80</v>
      </c>
      <c r="C109" s="620">
        <v>1113</v>
      </c>
      <c r="D109" s="589"/>
      <c r="E109" s="20"/>
    </row>
    <row r="110" spans="1:5" ht="12" customHeight="1">
      <c r="A110" s="584" t="s">
        <v>11</v>
      </c>
      <c r="B110" s="635" t="s">
        <v>516</v>
      </c>
      <c r="C110" s="636"/>
      <c r="D110" s="589"/>
      <c r="E110" s="14"/>
    </row>
    <row r="111" spans="1:5" ht="12" customHeight="1">
      <c r="A111" s="584" t="s">
        <v>82</v>
      </c>
      <c r="B111" s="592" t="s">
        <v>81</v>
      </c>
      <c r="C111" s="636">
        <v>7924</v>
      </c>
      <c r="D111" s="589">
        <v>140</v>
      </c>
      <c r="E111" s="14"/>
    </row>
    <row r="112" spans="1:5" ht="12" customHeight="1">
      <c r="A112" s="584" t="s">
        <v>83</v>
      </c>
      <c r="B112" s="637" t="s">
        <v>517</v>
      </c>
      <c r="C112" s="636"/>
      <c r="D112" s="589"/>
      <c r="E112" s="14"/>
    </row>
    <row r="113" spans="1:5" ht="15.75">
      <c r="A113" s="584" t="s">
        <v>84</v>
      </c>
      <c r="B113" s="638" t="s">
        <v>622</v>
      </c>
      <c r="C113" s="636"/>
      <c r="D113" s="589"/>
      <c r="E113" s="14"/>
    </row>
    <row r="114" spans="1:5" ht="12" customHeight="1">
      <c r="A114" s="584" t="s">
        <v>86</v>
      </c>
      <c r="B114" s="625" t="s">
        <v>507</v>
      </c>
      <c r="C114" s="636"/>
      <c r="D114" s="589"/>
      <c r="E114" s="14"/>
    </row>
    <row r="115" spans="1:5" ht="12" customHeight="1">
      <c r="A115" s="584" t="s">
        <v>88</v>
      </c>
      <c r="B115" s="625" t="s">
        <v>519</v>
      </c>
      <c r="C115" s="636">
        <v>5924</v>
      </c>
      <c r="D115" s="589"/>
      <c r="E115" s="14"/>
    </row>
    <row r="116" spans="1:5" ht="12" customHeight="1">
      <c r="A116" s="584" t="s">
        <v>89</v>
      </c>
      <c r="B116" s="625" t="s">
        <v>520</v>
      </c>
      <c r="C116" s="636"/>
      <c r="D116" s="589"/>
      <c r="E116" s="14"/>
    </row>
    <row r="117" spans="1:5" ht="12" customHeight="1">
      <c r="A117" s="584" t="s">
        <v>521</v>
      </c>
      <c r="B117" s="625" t="s">
        <v>509</v>
      </c>
      <c r="C117" s="636"/>
      <c r="D117" s="589"/>
      <c r="E117" s="14"/>
    </row>
    <row r="118" spans="1:5" ht="12" customHeight="1">
      <c r="A118" s="584" t="s">
        <v>522</v>
      </c>
      <c r="B118" s="625" t="s">
        <v>623</v>
      </c>
      <c r="C118" s="636"/>
      <c r="D118" s="589">
        <v>140</v>
      </c>
      <c r="E118" s="14"/>
    </row>
    <row r="119" spans="1:5" ht="12" customHeight="1">
      <c r="A119" s="626" t="s">
        <v>524</v>
      </c>
      <c r="B119" s="625" t="s">
        <v>525</v>
      </c>
      <c r="C119" s="639">
        <v>2000</v>
      </c>
      <c r="D119" s="595"/>
      <c r="E119" s="48"/>
    </row>
    <row r="120" spans="1:5" ht="12" customHeight="1">
      <c r="A120" s="580" t="s">
        <v>12</v>
      </c>
      <c r="B120" s="581" t="s">
        <v>526</v>
      </c>
      <c r="C120" s="633">
        <f>+C121+C122</f>
        <v>0</v>
      </c>
      <c r="D120" s="582">
        <f>+D121+D122</f>
        <v>0</v>
      </c>
      <c r="E120" s="15">
        <f>+E121+E122</f>
        <v>10000</v>
      </c>
    </row>
    <row r="121" spans="1:5" ht="12" customHeight="1">
      <c r="A121" s="584" t="s">
        <v>13</v>
      </c>
      <c r="B121" s="640" t="s">
        <v>90</v>
      </c>
      <c r="C121" s="634"/>
      <c r="D121" s="586"/>
      <c r="E121" s="26">
        <v>2000</v>
      </c>
    </row>
    <row r="122" spans="1:5" ht="12" customHeight="1">
      <c r="A122" s="591" t="s">
        <v>15</v>
      </c>
      <c r="B122" s="635" t="s">
        <v>91</v>
      </c>
      <c r="C122" s="621"/>
      <c r="D122" s="595"/>
      <c r="E122" s="28">
        <v>8000</v>
      </c>
    </row>
    <row r="123" spans="1:5" ht="12" customHeight="1">
      <c r="A123" s="580" t="s">
        <v>92</v>
      </c>
      <c r="B123" s="581" t="s">
        <v>527</v>
      </c>
      <c r="C123" s="633">
        <f>+C90+C106+C120</f>
        <v>351253</v>
      </c>
      <c r="D123" s="582">
        <f>+D90+D106+D120</f>
        <v>297745</v>
      </c>
      <c r="E123" s="15">
        <f>+E90+E106+E120</f>
        <v>213624</v>
      </c>
    </row>
    <row r="124" spans="1:5" ht="12" customHeight="1">
      <c r="A124" s="580" t="s">
        <v>25</v>
      </c>
      <c r="B124" s="581" t="s">
        <v>528</v>
      </c>
      <c r="C124" s="633">
        <f>+C125+C126+C127</f>
        <v>37345</v>
      </c>
      <c r="D124" s="582">
        <f>+D125+D126+D127</f>
        <v>2030</v>
      </c>
      <c r="E124" s="15">
        <f>+E125+E126+E127</f>
        <v>0</v>
      </c>
    </row>
    <row r="125" spans="1:5" ht="12" customHeight="1">
      <c r="A125" s="584" t="s">
        <v>26</v>
      </c>
      <c r="B125" s="640" t="s">
        <v>529</v>
      </c>
      <c r="C125" s="636">
        <v>2500</v>
      </c>
      <c r="D125" s="589"/>
      <c r="E125" s="14"/>
    </row>
    <row r="126" spans="1:5" ht="12" customHeight="1">
      <c r="A126" s="584" t="s">
        <v>27</v>
      </c>
      <c r="B126" s="640" t="s">
        <v>530</v>
      </c>
      <c r="C126" s="636"/>
      <c r="D126" s="589"/>
      <c r="E126" s="14"/>
    </row>
    <row r="127" spans="1:5" ht="12" customHeight="1">
      <c r="A127" s="626" t="s">
        <v>28</v>
      </c>
      <c r="B127" s="641" t="s">
        <v>531</v>
      </c>
      <c r="C127" s="636">
        <v>34845</v>
      </c>
      <c r="D127" s="589">
        <v>2030</v>
      </c>
      <c r="E127" s="14"/>
    </row>
    <row r="128" spans="1:5" ht="12" customHeight="1">
      <c r="A128" s="580" t="s">
        <v>36</v>
      </c>
      <c r="B128" s="581" t="s">
        <v>532</v>
      </c>
      <c r="C128" s="633">
        <f>+C129+C130+C131+C132</f>
        <v>0</v>
      </c>
      <c r="D128" s="582">
        <f>+D129+D130+D131+D132</f>
        <v>0</v>
      </c>
      <c r="E128" s="15">
        <f>+E129+E130+E131+E132</f>
        <v>0</v>
      </c>
    </row>
    <row r="129" spans="1:5" ht="12" customHeight="1">
      <c r="A129" s="584" t="s">
        <v>37</v>
      </c>
      <c r="B129" s="640" t="s">
        <v>533</v>
      </c>
      <c r="C129" s="636"/>
      <c r="D129" s="589"/>
      <c r="E129" s="14"/>
    </row>
    <row r="130" spans="1:5" ht="12" customHeight="1">
      <c r="A130" s="584" t="s">
        <v>38</v>
      </c>
      <c r="B130" s="640" t="s">
        <v>534</v>
      </c>
      <c r="C130" s="636"/>
      <c r="D130" s="589"/>
      <c r="E130" s="14"/>
    </row>
    <row r="131" spans="1:5" ht="12" customHeight="1">
      <c r="A131" s="584" t="s">
        <v>437</v>
      </c>
      <c r="B131" s="640" t="s">
        <v>535</v>
      </c>
      <c r="C131" s="636"/>
      <c r="D131" s="589"/>
      <c r="E131" s="14"/>
    </row>
    <row r="132" spans="1:5" ht="12" customHeight="1">
      <c r="A132" s="626" t="s">
        <v>439</v>
      </c>
      <c r="B132" s="641" t="s">
        <v>536</v>
      </c>
      <c r="C132" s="636"/>
      <c r="D132" s="589"/>
      <c r="E132" s="14"/>
    </row>
    <row r="133" spans="1:5" ht="12" customHeight="1">
      <c r="A133" s="580" t="s">
        <v>93</v>
      </c>
      <c r="B133" s="581" t="s">
        <v>537</v>
      </c>
      <c r="C133" s="633">
        <f>+C134+C135+C136+C137</f>
        <v>0</v>
      </c>
      <c r="D133" s="582">
        <f>+D134+D135+D136+D137</f>
        <v>0</v>
      </c>
      <c r="E133" s="32">
        <f>+E134+E135+E136+E137</f>
        <v>0</v>
      </c>
    </row>
    <row r="134" spans="1:5" ht="12" customHeight="1">
      <c r="A134" s="584" t="s">
        <v>40</v>
      </c>
      <c r="B134" s="640" t="s">
        <v>538</v>
      </c>
      <c r="C134" s="636"/>
      <c r="D134" s="589"/>
      <c r="E134" s="14"/>
    </row>
    <row r="135" spans="1:5" ht="12" customHeight="1">
      <c r="A135" s="584" t="s">
        <v>42</v>
      </c>
      <c r="B135" s="640" t="s">
        <v>539</v>
      </c>
      <c r="C135" s="636"/>
      <c r="D135" s="589"/>
      <c r="E135" s="14"/>
    </row>
    <row r="136" spans="1:5" ht="12" customHeight="1">
      <c r="A136" s="584" t="s">
        <v>446</v>
      </c>
      <c r="B136" s="640" t="s">
        <v>540</v>
      </c>
      <c r="C136" s="636"/>
      <c r="D136" s="589"/>
      <c r="E136" s="14"/>
    </row>
    <row r="137" spans="1:5" ht="12" customHeight="1">
      <c r="A137" s="642" t="s">
        <v>448</v>
      </c>
      <c r="B137" s="643" t="s">
        <v>541</v>
      </c>
      <c r="C137" s="644"/>
      <c r="D137" s="589"/>
      <c r="E137" s="14"/>
    </row>
    <row r="138" spans="1:5" ht="12" customHeight="1">
      <c r="A138" s="580" t="s">
        <v>44</v>
      </c>
      <c r="B138" s="581" t="s">
        <v>542</v>
      </c>
      <c r="C138" s="645">
        <f>+C139+C140+C141+C142</f>
        <v>0</v>
      </c>
      <c r="D138" s="646">
        <f>+D139+D140+D141+D142</f>
        <v>0</v>
      </c>
      <c r="E138" s="51">
        <f>+E139+E140+E141+E142</f>
        <v>0</v>
      </c>
    </row>
    <row r="139" spans="1:5" ht="12" customHeight="1">
      <c r="A139" s="584" t="s">
        <v>45</v>
      </c>
      <c r="B139" s="640" t="s">
        <v>543</v>
      </c>
      <c r="C139" s="636"/>
      <c r="D139" s="589"/>
      <c r="E139" s="14"/>
    </row>
    <row r="140" spans="1:5" ht="12" customHeight="1">
      <c r="A140" s="584" t="s">
        <v>46</v>
      </c>
      <c r="B140" s="640" t="s">
        <v>544</v>
      </c>
      <c r="C140" s="636"/>
      <c r="D140" s="589"/>
      <c r="E140" s="14"/>
    </row>
    <row r="141" spans="1:5" ht="12" customHeight="1">
      <c r="A141" s="584" t="s">
        <v>47</v>
      </c>
      <c r="B141" s="640" t="s">
        <v>545</v>
      </c>
      <c r="C141" s="636"/>
      <c r="D141" s="589"/>
      <c r="E141" s="14"/>
    </row>
    <row r="142" spans="1:5" ht="12" customHeight="1">
      <c r="A142" s="584" t="s">
        <v>454</v>
      </c>
      <c r="B142" s="640" t="s">
        <v>546</v>
      </c>
      <c r="C142" s="636"/>
      <c r="D142" s="589"/>
      <c r="E142" s="14"/>
    </row>
    <row r="143" spans="1:5" ht="12" customHeight="1">
      <c r="A143" s="580" t="s">
        <v>94</v>
      </c>
      <c r="B143" s="581" t="s">
        <v>547</v>
      </c>
      <c r="C143" s="647">
        <f>+C124+C128+C133+C138</f>
        <v>37345</v>
      </c>
      <c r="D143" s="648">
        <f>+D124+D128+D133+D138</f>
        <v>2030</v>
      </c>
      <c r="E143" s="455">
        <f>+E124+E128+E133+E138</f>
        <v>0</v>
      </c>
    </row>
    <row r="144" spans="1:5" ht="12" customHeight="1">
      <c r="A144" s="649" t="s">
        <v>48</v>
      </c>
      <c r="B144" s="650" t="s">
        <v>548</v>
      </c>
      <c r="C144" s="647">
        <f>+C123+C143</f>
        <v>388598</v>
      </c>
      <c r="D144" s="648">
        <f>+D123+D143</f>
        <v>299775</v>
      </c>
      <c r="E144" s="455">
        <f>+E123+E143</f>
        <v>213624</v>
      </c>
    </row>
    <row r="145" ht="12" customHeight="1">
      <c r="C145" s="651"/>
    </row>
    <row r="146" ht="12" customHeight="1">
      <c r="C146" s="651"/>
    </row>
    <row r="147" ht="12" customHeight="1">
      <c r="C147" s="651"/>
    </row>
    <row r="148" ht="12" customHeight="1">
      <c r="C148" s="651"/>
    </row>
    <row r="149" ht="12" customHeight="1">
      <c r="C149" s="651"/>
    </row>
    <row r="150" spans="3:6" ht="15" customHeight="1">
      <c r="C150" s="652"/>
      <c r="D150" s="652"/>
      <c r="E150" s="652"/>
      <c r="F150" s="652"/>
    </row>
    <row r="151" s="583" customFormat="1" ht="12.75" customHeight="1"/>
    <row r="152" ht="15.75">
      <c r="C152" s="651"/>
    </row>
    <row r="153" ht="15.75">
      <c r="C153" s="651"/>
    </row>
    <row r="154" ht="15.75">
      <c r="C154" s="651"/>
    </row>
    <row r="155" ht="16.5" customHeight="1">
      <c r="C155" s="651"/>
    </row>
    <row r="156" ht="15.75">
      <c r="C156" s="651"/>
    </row>
    <row r="157" ht="15.75">
      <c r="C157" s="651"/>
    </row>
    <row r="158" ht="15.75">
      <c r="C158" s="651"/>
    </row>
    <row r="159" ht="15.75">
      <c r="C159" s="651"/>
    </row>
    <row r="160" ht="15.75">
      <c r="C160" s="651"/>
    </row>
    <row r="161" ht="15.75">
      <c r="C161" s="651"/>
    </row>
    <row r="162" ht="15.75">
      <c r="C162" s="651"/>
    </row>
    <row r="163" ht="15.75">
      <c r="C163" s="651"/>
    </row>
    <row r="164" ht="15.75">
      <c r="C164" s="651"/>
    </row>
  </sheetData>
  <sheetProtection selectLockedCells="1" selectUnlockedCells="1"/>
  <mergeCells count="4">
    <mergeCell ref="A1:E1"/>
    <mergeCell ref="A2:B2"/>
    <mergeCell ref="A86:E86"/>
    <mergeCell ref="A87:B87"/>
  </mergeCells>
  <printOptions horizontalCentered="1"/>
  <pageMargins left="0.7875" right="0.7875" top="1.4569444444444444" bottom="0.8701388888888889" header="0.7875" footer="0.5118055555555555"/>
  <pageSetup horizontalDpi="600" verticalDpi="600" orientation="portrait" paperSize="9" scale="62" r:id="rId1"/>
  <headerFooter alignWithMargins="0">
    <oddHeader xml:space="preserve">&amp;C&amp;"Times New Roman CE,Félkövér"&amp;12&amp;UTájékoztató kimutatások, mérlegek
&amp;UDerecske Város Önkormányzat
2014. ÉVI KÖLTSÉGVETÉSÉNEK MÉRLEGE&amp;R&amp;"Times New Roman CE,Félkövér dőlt"&amp;11 1. számú tájékoztató tábla
 az 5/2014. (II. 05.)
 önkormányzati rendelethez </oddHeader>
  </headerFooter>
  <rowBreaks count="1" manualBreakCount="1"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6.875" style="58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694" t="s">
        <v>596</v>
      </c>
      <c r="B1" s="694"/>
      <c r="C1" s="694"/>
      <c r="D1" s="694"/>
      <c r="E1" s="694"/>
      <c r="F1" s="694"/>
      <c r="G1" s="694"/>
      <c r="H1" s="694"/>
      <c r="I1" s="694"/>
    </row>
    <row r="2" ht="20.25" customHeight="1" thickBot="1">
      <c r="I2" s="505" t="s">
        <v>97</v>
      </c>
    </row>
    <row r="3" spans="1:9" s="506" customFormat="1" ht="26.25" customHeight="1">
      <c r="A3" s="702" t="s">
        <v>3</v>
      </c>
      <c r="B3" s="697" t="s">
        <v>597</v>
      </c>
      <c r="C3" s="702" t="s">
        <v>598</v>
      </c>
      <c r="D3" s="702" t="s">
        <v>599</v>
      </c>
      <c r="E3" s="699" t="s">
        <v>600</v>
      </c>
      <c r="F3" s="700"/>
      <c r="G3" s="700"/>
      <c r="H3" s="701"/>
      <c r="I3" s="697" t="s">
        <v>291</v>
      </c>
    </row>
    <row r="4" spans="1:9" s="509" customFormat="1" ht="32.25" customHeight="1" thickBot="1">
      <c r="A4" s="703"/>
      <c r="B4" s="698"/>
      <c r="C4" s="698"/>
      <c r="D4" s="703"/>
      <c r="E4" s="507" t="s">
        <v>221</v>
      </c>
      <c r="F4" s="507" t="s">
        <v>222</v>
      </c>
      <c r="G4" s="507" t="s">
        <v>223</v>
      </c>
      <c r="H4" s="508" t="s">
        <v>601</v>
      </c>
      <c r="I4" s="698"/>
    </row>
    <row r="5" spans="1:9" s="515" customFormat="1" ht="12.75" customHeight="1" thickBot="1">
      <c r="A5" s="510">
        <v>1</v>
      </c>
      <c r="B5" s="511">
        <v>2</v>
      </c>
      <c r="C5" s="512">
        <v>3</v>
      </c>
      <c r="D5" s="511">
        <v>4</v>
      </c>
      <c r="E5" s="510">
        <v>5</v>
      </c>
      <c r="F5" s="512">
        <v>6</v>
      </c>
      <c r="G5" s="512">
        <v>7</v>
      </c>
      <c r="H5" s="513">
        <v>8</v>
      </c>
      <c r="I5" s="514" t="s">
        <v>602</v>
      </c>
    </row>
    <row r="6" spans="1:9" ht="24.75" customHeight="1" thickBot="1">
      <c r="A6" s="516" t="s">
        <v>5</v>
      </c>
      <c r="B6" s="517" t="s">
        <v>603</v>
      </c>
      <c r="C6" s="518"/>
      <c r="D6" s="519">
        <f>+D7+D8</f>
        <v>0</v>
      </c>
      <c r="E6" s="520">
        <f>+E7+E8</f>
        <v>0</v>
      </c>
      <c r="F6" s="521">
        <f>+F7+F8</f>
        <v>0</v>
      </c>
      <c r="G6" s="521">
        <f>+G7+G8</f>
        <v>0</v>
      </c>
      <c r="H6" s="522">
        <f>+H7+H8</f>
        <v>0</v>
      </c>
      <c r="I6" s="519">
        <f aca="true" t="shared" si="0" ref="I6:I17">SUM(D6:H6)</f>
        <v>0</v>
      </c>
    </row>
    <row r="7" spans="1:9" ht="19.5" customHeight="1">
      <c r="A7" s="523" t="s">
        <v>6</v>
      </c>
      <c r="B7" s="524" t="s">
        <v>604</v>
      </c>
      <c r="C7" s="525"/>
      <c r="D7" s="526"/>
      <c r="E7" s="527"/>
      <c r="F7" s="274"/>
      <c r="G7" s="274"/>
      <c r="H7" s="528"/>
      <c r="I7" s="529">
        <f t="shared" si="0"/>
        <v>0</v>
      </c>
    </row>
    <row r="8" spans="1:9" ht="19.5" customHeight="1" thickBot="1">
      <c r="A8" s="523" t="s">
        <v>12</v>
      </c>
      <c r="B8" s="524" t="s">
        <v>604</v>
      </c>
      <c r="C8" s="525"/>
      <c r="D8" s="526"/>
      <c r="E8" s="527"/>
      <c r="F8" s="274"/>
      <c r="G8" s="274"/>
      <c r="H8" s="528"/>
      <c r="I8" s="529">
        <f t="shared" si="0"/>
        <v>0</v>
      </c>
    </row>
    <row r="9" spans="1:9" ht="25.5" customHeight="1" thickBot="1">
      <c r="A9" s="516" t="s">
        <v>92</v>
      </c>
      <c r="B9" s="517" t="s">
        <v>605</v>
      </c>
      <c r="C9" s="530"/>
      <c r="D9" s="519">
        <f>+D10+D11</f>
        <v>0</v>
      </c>
      <c r="E9" s="520">
        <f>+E10+E11</f>
        <v>0</v>
      </c>
      <c r="F9" s="521">
        <f>+F10+F11</f>
        <v>0</v>
      </c>
      <c r="G9" s="521">
        <f>+G10+G11</f>
        <v>0</v>
      </c>
      <c r="H9" s="522">
        <f>+H10+H11</f>
        <v>0</v>
      </c>
      <c r="I9" s="519">
        <f t="shared" si="0"/>
        <v>0</v>
      </c>
    </row>
    <row r="10" spans="1:9" ht="19.5" customHeight="1">
      <c r="A10" s="523" t="s">
        <v>25</v>
      </c>
      <c r="B10" s="524" t="s">
        <v>604</v>
      </c>
      <c r="C10" s="525"/>
      <c r="D10" s="526"/>
      <c r="E10" s="527"/>
      <c r="F10" s="274"/>
      <c r="G10" s="274"/>
      <c r="H10" s="528"/>
      <c r="I10" s="529">
        <f t="shared" si="0"/>
        <v>0</v>
      </c>
    </row>
    <row r="11" spans="1:9" ht="19.5" customHeight="1" thickBot="1">
      <c r="A11" s="523" t="s">
        <v>36</v>
      </c>
      <c r="B11" s="524" t="s">
        <v>604</v>
      </c>
      <c r="C11" s="525"/>
      <c r="D11" s="526"/>
      <c r="E11" s="527"/>
      <c r="F11" s="274"/>
      <c r="G11" s="274"/>
      <c r="H11" s="528"/>
      <c r="I11" s="529">
        <f t="shared" si="0"/>
        <v>0</v>
      </c>
    </row>
    <row r="12" spans="1:9" ht="19.5" customHeight="1" thickBot="1">
      <c r="A12" s="516" t="s">
        <v>93</v>
      </c>
      <c r="B12" s="517" t="s">
        <v>606</v>
      </c>
      <c r="C12" s="530"/>
      <c r="D12" s="519">
        <f>+D13</f>
        <v>0</v>
      </c>
      <c r="E12" s="520">
        <f>+E13</f>
        <v>0</v>
      </c>
      <c r="F12" s="521">
        <f>+F13</f>
        <v>0</v>
      </c>
      <c r="G12" s="521">
        <f>+G13</f>
        <v>0</v>
      </c>
      <c r="H12" s="522">
        <f>+H13</f>
        <v>0</v>
      </c>
      <c r="I12" s="519">
        <f t="shared" si="0"/>
        <v>0</v>
      </c>
    </row>
    <row r="13" spans="1:9" ht="19.5" customHeight="1" thickBot="1">
      <c r="A13" s="523" t="s">
        <v>44</v>
      </c>
      <c r="B13" s="524" t="s">
        <v>604</v>
      </c>
      <c r="C13" s="525"/>
      <c r="D13" s="526"/>
      <c r="E13" s="527"/>
      <c r="F13" s="274"/>
      <c r="G13" s="274"/>
      <c r="H13" s="528"/>
      <c r="I13" s="529">
        <f t="shared" si="0"/>
        <v>0</v>
      </c>
    </row>
    <row r="14" spans="1:9" ht="19.5" customHeight="1" thickBot="1">
      <c r="A14" s="516" t="s">
        <v>94</v>
      </c>
      <c r="B14" s="517" t="s">
        <v>607</v>
      </c>
      <c r="C14" s="530"/>
      <c r="D14" s="519">
        <f>+D15</f>
        <v>0</v>
      </c>
      <c r="E14" s="520">
        <f>+E15</f>
        <v>0</v>
      </c>
      <c r="F14" s="521">
        <f>+F15</f>
        <v>0</v>
      </c>
      <c r="G14" s="521">
        <f>+G15</f>
        <v>0</v>
      </c>
      <c r="H14" s="522">
        <f>+H15</f>
        <v>0</v>
      </c>
      <c r="I14" s="519">
        <f t="shared" si="0"/>
        <v>0</v>
      </c>
    </row>
    <row r="15" spans="1:9" ht="19.5" customHeight="1" thickBot="1">
      <c r="A15" s="531" t="s">
        <v>48</v>
      </c>
      <c r="B15" s="532" t="s">
        <v>604</v>
      </c>
      <c r="C15" s="533"/>
      <c r="D15" s="534"/>
      <c r="E15" s="535"/>
      <c r="F15" s="277"/>
      <c r="G15" s="277"/>
      <c r="H15" s="536"/>
      <c r="I15" s="537">
        <f t="shared" si="0"/>
        <v>0</v>
      </c>
    </row>
    <row r="16" spans="1:9" ht="19.5" customHeight="1" thickBot="1">
      <c r="A16" s="516" t="s">
        <v>49</v>
      </c>
      <c r="B16" s="538" t="s">
        <v>608</v>
      </c>
      <c r="C16" s="530"/>
      <c r="D16" s="519">
        <f>+D17</f>
        <v>0</v>
      </c>
      <c r="E16" s="520">
        <f>+E17</f>
        <v>0</v>
      </c>
      <c r="F16" s="521">
        <f>+F17</f>
        <v>0</v>
      </c>
      <c r="G16" s="521">
        <f>+G17</f>
        <v>0</v>
      </c>
      <c r="H16" s="522">
        <f>+H17</f>
        <v>0</v>
      </c>
      <c r="I16" s="519">
        <f t="shared" si="0"/>
        <v>0</v>
      </c>
    </row>
    <row r="17" spans="1:9" ht="19.5" customHeight="1" thickBot="1">
      <c r="A17" s="407" t="s">
        <v>55</v>
      </c>
      <c r="B17" s="539" t="s">
        <v>604</v>
      </c>
      <c r="C17" s="540"/>
      <c r="D17" s="541"/>
      <c r="E17" s="542"/>
      <c r="F17" s="543"/>
      <c r="G17" s="543"/>
      <c r="H17" s="544"/>
      <c r="I17" s="545">
        <f t="shared" si="0"/>
        <v>0</v>
      </c>
    </row>
    <row r="18" spans="1:9" ht="19.5" customHeight="1" thickBot="1">
      <c r="A18" s="695" t="s">
        <v>609</v>
      </c>
      <c r="B18" s="696"/>
      <c r="C18" s="546"/>
      <c r="D18" s="519">
        <f aca="true" t="shared" si="1" ref="D18:I18">+D6+D9+D12+D14+D16</f>
        <v>0</v>
      </c>
      <c r="E18" s="520">
        <f t="shared" si="1"/>
        <v>0</v>
      </c>
      <c r="F18" s="521">
        <f t="shared" si="1"/>
        <v>0</v>
      </c>
      <c r="G18" s="521">
        <f t="shared" si="1"/>
        <v>0</v>
      </c>
      <c r="H18" s="522">
        <f t="shared" si="1"/>
        <v>0</v>
      </c>
      <c r="I18" s="519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 az 5/2014. (II. 05.)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60" workbookViewId="0" topLeftCell="B1">
      <selection activeCell="F14" sqref="F14"/>
    </sheetView>
  </sheetViews>
  <sheetFormatPr defaultColWidth="9.00390625" defaultRowHeight="12.75"/>
  <cols>
    <col min="1" max="1" width="5.875" style="125" customWidth="1"/>
    <col min="2" max="2" width="54.875" style="127" customWidth="1"/>
    <col min="3" max="4" width="17.625" style="127" customWidth="1"/>
    <col min="5" max="16384" width="9.375" style="127" customWidth="1"/>
  </cols>
  <sheetData>
    <row r="1" spans="2:4" ht="31.5" customHeight="1">
      <c r="B1" s="705" t="s">
        <v>195</v>
      </c>
      <c r="C1" s="705"/>
      <c r="D1" s="705"/>
    </row>
    <row r="2" spans="1:4" s="129" customFormat="1" ht="16.5" thickBot="1">
      <c r="A2" s="128"/>
      <c r="B2" s="126"/>
      <c r="D2" s="130" t="s">
        <v>97</v>
      </c>
    </row>
    <row r="3" spans="1:4" s="134" customFormat="1" ht="48" customHeight="1" thickBot="1">
      <c r="A3" s="131" t="s">
        <v>60</v>
      </c>
      <c r="B3" s="132" t="s">
        <v>4</v>
      </c>
      <c r="C3" s="132" t="s">
        <v>196</v>
      </c>
      <c r="D3" s="133" t="s">
        <v>197</v>
      </c>
    </row>
    <row r="4" spans="1:4" s="134" customFormat="1" ht="13.5" customHeight="1" thickBot="1">
      <c r="A4" s="135">
        <v>1</v>
      </c>
      <c r="B4" s="136">
        <v>2</v>
      </c>
      <c r="C4" s="136">
        <v>3</v>
      </c>
      <c r="D4" s="137">
        <v>4</v>
      </c>
    </row>
    <row r="5" spans="1:4" ht="18" customHeight="1">
      <c r="A5" s="138" t="s">
        <v>5</v>
      </c>
      <c r="B5" s="139" t="s">
        <v>198</v>
      </c>
      <c r="C5" s="140"/>
      <c r="D5" s="116"/>
    </row>
    <row r="6" spans="1:4" ht="18" customHeight="1">
      <c r="A6" s="141" t="s">
        <v>6</v>
      </c>
      <c r="B6" s="142" t="s">
        <v>199</v>
      </c>
      <c r="C6" s="143"/>
      <c r="D6" s="98"/>
    </row>
    <row r="7" spans="1:4" ht="18" customHeight="1">
      <c r="A7" s="141" t="s">
        <v>12</v>
      </c>
      <c r="B7" s="142" t="s">
        <v>200</v>
      </c>
      <c r="C7" s="143"/>
      <c r="D7" s="98"/>
    </row>
    <row r="8" spans="1:4" ht="18" customHeight="1">
      <c r="A8" s="141" t="s">
        <v>92</v>
      </c>
      <c r="B8" s="142" t="s">
        <v>201</v>
      </c>
      <c r="C8" s="143"/>
      <c r="D8" s="98"/>
    </row>
    <row r="9" spans="1:4" ht="18" customHeight="1">
      <c r="A9" s="141" t="s">
        <v>25</v>
      </c>
      <c r="B9" s="142" t="s">
        <v>202</v>
      </c>
      <c r="C9" s="143"/>
      <c r="D9" s="98"/>
    </row>
    <row r="10" spans="1:4" ht="18" customHeight="1">
      <c r="A10" s="141" t="s">
        <v>36</v>
      </c>
      <c r="B10" s="142" t="s">
        <v>203</v>
      </c>
      <c r="C10" s="143"/>
      <c r="D10" s="98"/>
    </row>
    <row r="11" spans="1:4" ht="18" customHeight="1">
      <c r="A11" s="141" t="s">
        <v>93</v>
      </c>
      <c r="B11" s="144" t="s">
        <v>204</v>
      </c>
      <c r="C11" s="143"/>
      <c r="D11" s="98"/>
    </row>
    <row r="12" spans="1:4" ht="18" customHeight="1">
      <c r="A12" s="141" t="s">
        <v>44</v>
      </c>
      <c r="B12" s="144" t="s">
        <v>205</v>
      </c>
      <c r="C12" s="143"/>
      <c r="D12" s="98"/>
    </row>
    <row r="13" spans="1:4" ht="18" customHeight="1">
      <c r="A13" s="141" t="s">
        <v>94</v>
      </c>
      <c r="B13" s="144" t="s">
        <v>206</v>
      </c>
      <c r="C13" s="143">
        <v>15000</v>
      </c>
      <c r="D13" s="98">
        <v>11400</v>
      </c>
    </row>
    <row r="14" spans="1:4" ht="18" customHeight="1">
      <c r="A14" s="141" t="s">
        <v>48</v>
      </c>
      <c r="B14" s="144" t="s">
        <v>207</v>
      </c>
      <c r="C14" s="143"/>
      <c r="D14" s="98"/>
    </row>
    <row r="15" spans="1:4" ht="18" customHeight="1">
      <c r="A15" s="141" t="s">
        <v>49</v>
      </c>
      <c r="B15" s="144" t="s">
        <v>208</v>
      </c>
      <c r="C15" s="143"/>
      <c r="D15" s="98"/>
    </row>
    <row r="16" spans="1:4" ht="22.5" customHeight="1">
      <c r="A16" s="141" t="s">
        <v>55</v>
      </c>
      <c r="B16" s="144" t="s">
        <v>209</v>
      </c>
      <c r="C16" s="143"/>
      <c r="D16" s="98"/>
    </row>
    <row r="17" spans="1:4" ht="18" customHeight="1">
      <c r="A17" s="141" t="s">
        <v>56</v>
      </c>
      <c r="B17" s="142" t="s">
        <v>210</v>
      </c>
      <c r="C17" s="143"/>
      <c r="D17" s="98"/>
    </row>
    <row r="18" spans="1:4" ht="18" customHeight="1">
      <c r="A18" s="141" t="s">
        <v>57</v>
      </c>
      <c r="B18" s="142" t="s">
        <v>211</v>
      </c>
      <c r="C18" s="143"/>
      <c r="D18" s="98"/>
    </row>
    <row r="19" spans="1:4" ht="18" customHeight="1">
      <c r="A19" s="141" t="s">
        <v>118</v>
      </c>
      <c r="B19" s="142" t="s">
        <v>212</v>
      </c>
      <c r="C19" s="143"/>
      <c r="D19" s="98"/>
    </row>
    <row r="20" spans="1:4" ht="18" customHeight="1">
      <c r="A20" s="141" t="s">
        <v>120</v>
      </c>
      <c r="B20" s="142" t="s">
        <v>213</v>
      </c>
      <c r="C20" s="143"/>
      <c r="D20" s="98"/>
    </row>
    <row r="21" spans="1:4" ht="18" customHeight="1">
      <c r="A21" s="141" t="s">
        <v>122</v>
      </c>
      <c r="B21" s="142" t="s">
        <v>214</v>
      </c>
      <c r="C21" s="143"/>
      <c r="D21" s="98"/>
    </row>
    <row r="22" spans="1:4" ht="18" customHeight="1">
      <c r="A22" s="141" t="s">
        <v>125</v>
      </c>
      <c r="B22" s="145"/>
      <c r="C22" s="97"/>
      <c r="D22" s="98"/>
    </row>
    <row r="23" spans="1:4" ht="18" customHeight="1">
      <c r="A23" s="141" t="s">
        <v>128</v>
      </c>
      <c r="B23" s="146"/>
      <c r="C23" s="97"/>
      <c r="D23" s="98"/>
    </row>
    <row r="24" spans="1:4" ht="18" customHeight="1">
      <c r="A24" s="141" t="s">
        <v>131</v>
      </c>
      <c r="B24" s="146"/>
      <c r="C24" s="97"/>
      <c r="D24" s="98"/>
    </row>
    <row r="25" spans="1:4" ht="18" customHeight="1">
      <c r="A25" s="141" t="s">
        <v>134</v>
      </c>
      <c r="B25" s="146"/>
      <c r="C25" s="97"/>
      <c r="D25" s="98"/>
    </row>
    <row r="26" spans="1:4" ht="18" customHeight="1">
      <c r="A26" s="141" t="s">
        <v>135</v>
      </c>
      <c r="B26" s="146"/>
      <c r="C26" s="97"/>
      <c r="D26" s="98"/>
    </row>
    <row r="27" spans="1:4" ht="18" customHeight="1">
      <c r="A27" s="141" t="s">
        <v>138</v>
      </c>
      <c r="B27" s="146"/>
      <c r="C27" s="97"/>
      <c r="D27" s="98"/>
    </row>
    <row r="28" spans="1:4" ht="18" customHeight="1">
      <c r="A28" s="141" t="s">
        <v>141</v>
      </c>
      <c r="B28" s="146"/>
      <c r="C28" s="97"/>
      <c r="D28" s="98"/>
    </row>
    <row r="29" spans="1:4" ht="18" customHeight="1">
      <c r="A29" s="141" t="s">
        <v>144</v>
      </c>
      <c r="B29" s="146"/>
      <c r="C29" s="97"/>
      <c r="D29" s="98"/>
    </row>
    <row r="30" spans="1:4" ht="18" customHeight="1" thickBot="1">
      <c r="A30" s="147" t="s">
        <v>147</v>
      </c>
      <c r="B30" s="148"/>
      <c r="C30" s="149"/>
      <c r="D30" s="150"/>
    </row>
    <row r="31" spans="1:4" ht="18" customHeight="1" thickBot="1">
      <c r="A31" s="151" t="s">
        <v>150</v>
      </c>
      <c r="B31" s="152" t="s">
        <v>215</v>
      </c>
      <c r="C31" s="153">
        <f>SUM(C5:C30)</f>
        <v>15000</v>
      </c>
      <c r="D31" s="154">
        <f>SUM(D5:D30)</f>
        <v>11400</v>
      </c>
    </row>
    <row r="32" spans="1:4" ht="8.25" customHeight="1">
      <c r="A32" s="155"/>
      <c r="B32" s="704"/>
      <c r="C32" s="704"/>
      <c r="D32" s="704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 az 5/2014. (II. 05.)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60" workbookViewId="0" topLeftCell="A1">
      <selection activeCell="P18" sqref="P18:Q21"/>
    </sheetView>
  </sheetViews>
  <sheetFormatPr defaultColWidth="9.00390625" defaultRowHeight="12.75"/>
  <cols>
    <col min="1" max="1" width="4.875" style="180" customWidth="1"/>
    <col min="2" max="2" width="28.875" style="179" customWidth="1"/>
    <col min="3" max="4" width="9.00390625" style="179" customWidth="1"/>
    <col min="5" max="5" width="9.50390625" style="179" customWidth="1"/>
    <col min="6" max="6" width="8.875" style="179" customWidth="1"/>
    <col min="7" max="7" width="8.625" style="179" customWidth="1"/>
    <col min="8" max="8" width="8.875" style="179" customWidth="1"/>
    <col min="9" max="9" width="8.125" style="179" customWidth="1"/>
    <col min="10" max="14" width="9.50390625" style="179" customWidth="1"/>
    <col min="15" max="15" width="12.625" style="180" customWidth="1"/>
    <col min="16" max="16" width="9.875" style="179" bestFit="1" customWidth="1"/>
    <col min="17" max="16384" width="9.375" style="179" customWidth="1"/>
  </cols>
  <sheetData>
    <row r="1" spans="1:15" ht="31.5" customHeight="1">
      <c r="A1" s="709" t="s">
        <v>352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</row>
    <row r="2" ht="16.5" thickBot="1">
      <c r="O2" s="181" t="s">
        <v>217</v>
      </c>
    </row>
    <row r="3" spans="1:15" s="180" customFormat="1" ht="25.5" customHeight="1" thickBot="1">
      <c r="A3" s="182" t="s">
        <v>60</v>
      </c>
      <c r="B3" s="183" t="s">
        <v>100</v>
      </c>
      <c r="C3" s="183" t="s">
        <v>225</v>
      </c>
      <c r="D3" s="183" t="s">
        <v>226</v>
      </c>
      <c r="E3" s="183" t="s">
        <v>227</v>
      </c>
      <c r="F3" s="183" t="s">
        <v>228</v>
      </c>
      <c r="G3" s="183" t="s">
        <v>229</v>
      </c>
      <c r="H3" s="183" t="s">
        <v>230</v>
      </c>
      <c r="I3" s="183" t="s">
        <v>231</v>
      </c>
      <c r="J3" s="183" t="s">
        <v>232</v>
      </c>
      <c r="K3" s="183" t="s">
        <v>233</v>
      </c>
      <c r="L3" s="183" t="s">
        <v>234</v>
      </c>
      <c r="M3" s="183" t="s">
        <v>235</v>
      </c>
      <c r="N3" s="183" t="s">
        <v>236</v>
      </c>
      <c r="O3" s="184" t="s">
        <v>215</v>
      </c>
    </row>
    <row r="4" spans="1:15" s="186" customFormat="1" ht="15" customHeight="1" thickBot="1">
      <c r="A4" s="185" t="s">
        <v>5</v>
      </c>
      <c r="B4" s="706" t="s">
        <v>98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8"/>
    </row>
    <row r="5" spans="1:15" s="186" customFormat="1" ht="15" customHeight="1">
      <c r="A5" s="187" t="s">
        <v>6</v>
      </c>
      <c r="B5" s="188" t="s">
        <v>101</v>
      </c>
      <c r="C5" s="189"/>
      <c r="D5" s="189"/>
      <c r="E5" s="189">
        <v>11100</v>
      </c>
      <c r="F5" s="189">
        <v>1000</v>
      </c>
      <c r="G5" s="189"/>
      <c r="H5" s="189"/>
      <c r="I5" s="189"/>
      <c r="J5" s="189"/>
      <c r="K5" s="189">
        <v>8500</v>
      </c>
      <c r="L5" s="189">
        <v>2000</v>
      </c>
      <c r="M5" s="189">
        <v>400</v>
      </c>
      <c r="N5" s="189"/>
      <c r="O5" s="190">
        <f aca="true" t="shared" si="0" ref="O5:O13">SUM(C5:N5)</f>
        <v>23000</v>
      </c>
    </row>
    <row r="6" spans="1:15" s="195" customFormat="1" ht="13.5" customHeight="1">
      <c r="A6" s="191" t="s">
        <v>12</v>
      </c>
      <c r="B6" s="192" t="s">
        <v>103</v>
      </c>
      <c r="C6" s="193">
        <v>400</v>
      </c>
      <c r="D6" s="193">
        <v>395</v>
      </c>
      <c r="E6" s="193">
        <v>377</v>
      </c>
      <c r="F6" s="193">
        <v>377</v>
      </c>
      <c r="G6" s="193">
        <v>377</v>
      </c>
      <c r="H6" s="193">
        <v>377</v>
      </c>
      <c r="I6" s="193">
        <v>377</v>
      </c>
      <c r="J6" s="193">
        <v>377</v>
      </c>
      <c r="K6" s="193">
        <v>377</v>
      </c>
      <c r="L6" s="193">
        <v>377</v>
      </c>
      <c r="M6" s="193">
        <v>377</v>
      </c>
      <c r="N6" s="193">
        <v>377</v>
      </c>
      <c r="O6" s="194">
        <f t="shared" si="0"/>
        <v>4565</v>
      </c>
    </row>
    <row r="7" spans="1:16" s="195" customFormat="1" ht="13.5" customHeight="1">
      <c r="A7" s="191" t="s">
        <v>25</v>
      </c>
      <c r="B7" s="192" t="s">
        <v>237</v>
      </c>
      <c r="C7" s="193">
        <v>6513</v>
      </c>
      <c r="D7" s="193">
        <v>6513</v>
      </c>
      <c r="E7" s="193">
        <v>6513</v>
      </c>
      <c r="F7" s="193">
        <v>6513</v>
      </c>
      <c r="G7" s="193">
        <v>6513</v>
      </c>
      <c r="H7" s="193">
        <v>6513</v>
      </c>
      <c r="I7" s="193">
        <v>6513</v>
      </c>
      <c r="J7" s="193">
        <v>6513</v>
      </c>
      <c r="K7" s="193">
        <v>6513</v>
      </c>
      <c r="L7" s="193">
        <v>6513</v>
      </c>
      <c r="M7" s="193">
        <v>6513</v>
      </c>
      <c r="N7" s="193">
        <v>6512</v>
      </c>
      <c r="O7" s="194">
        <v>78155</v>
      </c>
      <c r="P7" s="547"/>
    </row>
    <row r="8" spans="1:16" s="195" customFormat="1" ht="13.5" customHeight="1">
      <c r="A8" s="191" t="s">
        <v>36</v>
      </c>
      <c r="B8" s="192" t="s">
        <v>238</v>
      </c>
      <c r="C8" s="193">
        <v>4603</v>
      </c>
      <c r="D8" s="193">
        <v>4603</v>
      </c>
      <c r="E8" s="193">
        <v>4603</v>
      </c>
      <c r="F8" s="193">
        <v>4603</v>
      </c>
      <c r="G8" s="193">
        <v>4603</v>
      </c>
      <c r="H8" s="193">
        <v>4603</v>
      </c>
      <c r="I8" s="193">
        <v>4603</v>
      </c>
      <c r="J8" s="193">
        <v>4603</v>
      </c>
      <c r="K8" s="193">
        <v>4603</v>
      </c>
      <c r="L8" s="193">
        <v>4603</v>
      </c>
      <c r="M8" s="193">
        <v>4603</v>
      </c>
      <c r="N8" s="193">
        <v>4602</v>
      </c>
      <c r="O8" s="194">
        <v>55235</v>
      </c>
      <c r="P8" s="547"/>
    </row>
    <row r="9" spans="1:16" s="195" customFormat="1" ht="13.5" customHeight="1">
      <c r="A9" s="191" t="s">
        <v>93</v>
      </c>
      <c r="B9" s="192" t="s">
        <v>239</v>
      </c>
      <c r="C9" s="193">
        <v>357</v>
      </c>
      <c r="D9" s="193">
        <v>357</v>
      </c>
      <c r="E9" s="193">
        <v>357</v>
      </c>
      <c r="F9" s="193">
        <v>357</v>
      </c>
      <c r="G9" s="193">
        <v>357</v>
      </c>
      <c r="H9" s="193">
        <v>357</v>
      </c>
      <c r="I9" s="193">
        <v>357</v>
      </c>
      <c r="J9" s="193">
        <v>357</v>
      </c>
      <c r="K9" s="193">
        <v>357</v>
      </c>
      <c r="L9" s="193">
        <v>357</v>
      </c>
      <c r="M9" s="193">
        <v>357</v>
      </c>
      <c r="N9" s="193">
        <v>366</v>
      </c>
      <c r="O9" s="194">
        <v>4293</v>
      </c>
      <c r="P9" s="547"/>
    </row>
    <row r="10" spans="1:16" s="195" customFormat="1" ht="13.5" customHeight="1">
      <c r="A10" s="191" t="s">
        <v>44</v>
      </c>
      <c r="B10" s="192" t="s">
        <v>240</v>
      </c>
      <c r="C10" s="193">
        <v>1565</v>
      </c>
      <c r="D10" s="193">
        <v>1565</v>
      </c>
      <c r="E10" s="193">
        <v>1565</v>
      </c>
      <c r="F10" s="193">
        <v>1565</v>
      </c>
      <c r="G10" s="193">
        <v>1565</v>
      </c>
      <c r="H10" s="193">
        <v>1565</v>
      </c>
      <c r="I10" s="193">
        <v>1565</v>
      </c>
      <c r="J10" s="193">
        <v>1565</v>
      </c>
      <c r="K10" s="193">
        <v>2165</v>
      </c>
      <c r="L10" s="193">
        <v>1565</v>
      </c>
      <c r="M10" s="193">
        <v>1565</v>
      </c>
      <c r="N10" s="193">
        <v>1563</v>
      </c>
      <c r="O10" s="194">
        <v>18778</v>
      </c>
      <c r="P10" s="547"/>
    </row>
    <row r="11" spans="1:15" s="195" customFormat="1" ht="15.75">
      <c r="A11" s="191" t="s">
        <v>94</v>
      </c>
      <c r="B11" s="198" t="s">
        <v>241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>
        <f t="shared" si="0"/>
        <v>0</v>
      </c>
    </row>
    <row r="12" spans="1:15" s="195" customFormat="1" ht="13.5" customHeight="1" thickBot="1">
      <c r="A12" s="191" t="s">
        <v>48</v>
      </c>
      <c r="B12" s="192" t="s">
        <v>242</v>
      </c>
      <c r="C12" s="193">
        <v>28998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>
        <v>28998</v>
      </c>
    </row>
    <row r="13" spans="1:15" s="186" customFormat="1" ht="15.75" customHeight="1" thickBot="1">
      <c r="A13" s="185" t="s">
        <v>49</v>
      </c>
      <c r="B13" s="199" t="s">
        <v>243</v>
      </c>
      <c r="C13" s="200">
        <f aca="true" t="shared" si="1" ref="C13:N13">SUM(C5:C12)</f>
        <v>42436</v>
      </c>
      <c r="D13" s="200">
        <f t="shared" si="1"/>
        <v>13433</v>
      </c>
      <c r="E13" s="200">
        <f t="shared" si="1"/>
        <v>24515</v>
      </c>
      <c r="F13" s="200">
        <f t="shared" si="1"/>
        <v>14415</v>
      </c>
      <c r="G13" s="200">
        <f t="shared" si="1"/>
        <v>13415</v>
      </c>
      <c r="H13" s="200">
        <f t="shared" si="1"/>
        <v>13415</v>
      </c>
      <c r="I13" s="200">
        <f t="shared" si="1"/>
        <v>13415</v>
      </c>
      <c r="J13" s="200">
        <f t="shared" si="1"/>
        <v>13415</v>
      </c>
      <c r="K13" s="200">
        <f t="shared" si="1"/>
        <v>22515</v>
      </c>
      <c r="L13" s="200">
        <f t="shared" si="1"/>
        <v>15415</v>
      </c>
      <c r="M13" s="200">
        <f t="shared" si="1"/>
        <v>13815</v>
      </c>
      <c r="N13" s="200">
        <f t="shared" si="1"/>
        <v>13420</v>
      </c>
      <c r="O13" s="201">
        <f t="shared" si="0"/>
        <v>213624</v>
      </c>
    </row>
    <row r="14" spans="1:15" s="186" customFormat="1" ht="15" customHeight="1" thickBot="1">
      <c r="A14" s="185" t="s">
        <v>55</v>
      </c>
      <c r="B14" s="706" t="s">
        <v>99</v>
      </c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8"/>
    </row>
    <row r="15" spans="1:15" s="195" customFormat="1" ht="13.5" customHeight="1">
      <c r="A15" s="202" t="s">
        <v>56</v>
      </c>
      <c r="B15" s="203" t="s">
        <v>102</v>
      </c>
      <c r="C15" s="196">
        <v>2952</v>
      </c>
      <c r="D15" s="196">
        <v>2952</v>
      </c>
      <c r="E15" s="196">
        <v>2952</v>
      </c>
      <c r="F15" s="196">
        <v>2952</v>
      </c>
      <c r="G15" s="196">
        <v>2952</v>
      </c>
      <c r="H15" s="196">
        <v>2952</v>
      </c>
      <c r="I15" s="196">
        <v>2952</v>
      </c>
      <c r="J15" s="196">
        <v>2952</v>
      </c>
      <c r="K15" s="196">
        <v>2952</v>
      </c>
      <c r="L15" s="196">
        <v>2952</v>
      </c>
      <c r="M15" s="196">
        <v>2952</v>
      </c>
      <c r="N15" s="196">
        <v>2962</v>
      </c>
      <c r="O15" s="197">
        <f aca="true" t="shared" si="2" ref="O15:O26">SUM(C15:N15)</f>
        <v>35434</v>
      </c>
    </row>
    <row r="16" spans="1:15" s="195" customFormat="1" ht="27" customHeight="1">
      <c r="A16" s="191" t="s">
        <v>57</v>
      </c>
      <c r="B16" s="198" t="s">
        <v>65</v>
      </c>
      <c r="C16" s="193">
        <v>685</v>
      </c>
      <c r="D16" s="193">
        <v>685</v>
      </c>
      <c r="E16" s="193">
        <v>685</v>
      </c>
      <c r="F16" s="193">
        <v>685</v>
      </c>
      <c r="G16" s="193">
        <v>685</v>
      </c>
      <c r="H16" s="193">
        <v>685</v>
      </c>
      <c r="I16" s="193">
        <v>685</v>
      </c>
      <c r="J16" s="193">
        <v>685</v>
      </c>
      <c r="K16" s="193">
        <v>685</v>
      </c>
      <c r="L16" s="193">
        <v>685</v>
      </c>
      <c r="M16" s="193">
        <v>685</v>
      </c>
      <c r="N16" s="193">
        <v>686</v>
      </c>
      <c r="O16" s="194">
        <f t="shared" si="2"/>
        <v>8221</v>
      </c>
    </row>
    <row r="17" spans="1:15" s="195" customFormat="1" ht="13.5" customHeight="1">
      <c r="A17" s="191" t="s">
        <v>118</v>
      </c>
      <c r="B17" s="192" t="s">
        <v>67</v>
      </c>
      <c r="C17" s="193">
        <v>5908</v>
      </c>
      <c r="D17" s="193">
        <v>5908</v>
      </c>
      <c r="E17" s="193">
        <v>5908</v>
      </c>
      <c r="F17" s="193">
        <v>5908</v>
      </c>
      <c r="G17" s="193">
        <v>5908</v>
      </c>
      <c r="H17" s="193">
        <v>5908</v>
      </c>
      <c r="I17" s="193">
        <v>5908</v>
      </c>
      <c r="J17" s="193">
        <v>5908</v>
      </c>
      <c r="K17" s="193">
        <v>5908</v>
      </c>
      <c r="L17" s="193">
        <v>5908</v>
      </c>
      <c r="M17" s="193">
        <v>5908</v>
      </c>
      <c r="N17" s="193">
        <v>5913</v>
      </c>
      <c r="O17" s="194">
        <f t="shared" si="2"/>
        <v>70901</v>
      </c>
    </row>
    <row r="18" spans="1:16" s="195" customFormat="1" ht="13.5" customHeight="1">
      <c r="A18" s="191" t="s">
        <v>120</v>
      </c>
      <c r="B18" s="192" t="s">
        <v>69</v>
      </c>
      <c r="C18" s="193">
        <v>5309</v>
      </c>
      <c r="D18" s="193">
        <v>5309</v>
      </c>
      <c r="E18" s="193">
        <v>5309</v>
      </c>
      <c r="F18" s="193">
        <v>5309</v>
      </c>
      <c r="G18" s="193">
        <v>5309</v>
      </c>
      <c r="H18" s="193">
        <v>5309</v>
      </c>
      <c r="I18" s="193">
        <v>5309</v>
      </c>
      <c r="J18" s="193">
        <v>5309</v>
      </c>
      <c r="K18" s="193">
        <v>5309</v>
      </c>
      <c r="L18" s="193">
        <v>5309</v>
      </c>
      <c r="M18" s="193">
        <v>5309</v>
      </c>
      <c r="N18" s="193">
        <v>5311</v>
      </c>
      <c r="O18" s="194">
        <v>63710</v>
      </c>
      <c r="P18" s="547"/>
    </row>
    <row r="19" spans="1:16" s="195" customFormat="1" ht="13.5" customHeight="1">
      <c r="A19" s="191" t="s">
        <v>122</v>
      </c>
      <c r="B19" s="192" t="s">
        <v>244</v>
      </c>
      <c r="C19" s="193">
        <v>531</v>
      </c>
      <c r="D19" s="193">
        <v>531</v>
      </c>
      <c r="E19" s="193">
        <v>531</v>
      </c>
      <c r="F19" s="193">
        <v>531</v>
      </c>
      <c r="G19" s="193">
        <v>531</v>
      </c>
      <c r="H19" s="193">
        <v>531</v>
      </c>
      <c r="I19" s="193">
        <v>531</v>
      </c>
      <c r="J19" s="193">
        <v>531</v>
      </c>
      <c r="K19" s="193">
        <v>531</v>
      </c>
      <c r="L19" s="193">
        <v>531</v>
      </c>
      <c r="M19" s="193">
        <v>531</v>
      </c>
      <c r="N19" s="193">
        <v>533</v>
      </c>
      <c r="O19" s="194">
        <v>6374</v>
      </c>
      <c r="P19" s="547"/>
    </row>
    <row r="20" spans="1:16" s="195" customFormat="1" ht="13.5" customHeight="1">
      <c r="A20" s="191" t="s">
        <v>125</v>
      </c>
      <c r="B20" s="192" t="s">
        <v>79</v>
      </c>
      <c r="C20" s="193"/>
      <c r="D20" s="193"/>
      <c r="E20" s="193">
        <v>4746</v>
      </c>
      <c r="F20" s="193"/>
      <c r="G20" s="193"/>
      <c r="H20" s="193">
        <v>4746</v>
      </c>
      <c r="I20" s="193"/>
      <c r="J20" s="193"/>
      <c r="K20" s="193">
        <v>4746</v>
      </c>
      <c r="L20" s="193"/>
      <c r="M20" s="193"/>
      <c r="N20" s="193">
        <v>4746</v>
      </c>
      <c r="O20" s="194">
        <v>18984</v>
      </c>
      <c r="P20" s="547"/>
    </row>
    <row r="21" spans="1:15" s="195" customFormat="1" ht="15.75">
      <c r="A21" s="191" t="s">
        <v>128</v>
      </c>
      <c r="B21" s="198" t="s">
        <v>80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>
        <f t="shared" si="2"/>
        <v>0</v>
      </c>
    </row>
    <row r="22" spans="1:15" s="195" customFormat="1" ht="13.5" customHeight="1">
      <c r="A22" s="191" t="s">
        <v>131</v>
      </c>
      <c r="B22" s="192" t="s">
        <v>81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>
        <f t="shared" si="2"/>
        <v>0</v>
      </c>
    </row>
    <row r="23" spans="1:15" s="195" customFormat="1" ht="13.5" customHeight="1">
      <c r="A23" s="191" t="s">
        <v>134</v>
      </c>
      <c r="B23" s="192" t="s">
        <v>109</v>
      </c>
      <c r="C23" s="193"/>
      <c r="D23" s="193"/>
      <c r="E23" s="193"/>
      <c r="F23" s="193"/>
      <c r="G23" s="193">
        <v>8000</v>
      </c>
      <c r="H23" s="193"/>
      <c r="I23" s="193"/>
      <c r="J23" s="193"/>
      <c r="K23" s="193"/>
      <c r="L23" s="193"/>
      <c r="M23" s="193"/>
      <c r="N23" s="193">
        <v>2000</v>
      </c>
      <c r="O23" s="194">
        <f t="shared" si="2"/>
        <v>10000</v>
      </c>
    </row>
    <row r="24" spans="1:15" s="195" customFormat="1" ht="13.5" customHeight="1">
      <c r="A24" s="191" t="s">
        <v>135</v>
      </c>
      <c r="B24" s="192" t="s">
        <v>111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>
        <f t="shared" si="2"/>
        <v>0</v>
      </c>
    </row>
    <row r="25" spans="1:15" s="195" customFormat="1" ht="13.5" customHeight="1" thickBot="1">
      <c r="A25" s="191" t="s">
        <v>138</v>
      </c>
      <c r="B25" s="192" t="s">
        <v>245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>
        <f t="shared" si="2"/>
        <v>0</v>
      </c>
    </row>
    <row r="26" spans="1:15" s="186" customFormat="1" ht="15.75" customHeight="1" thickBot="1">
      <c r="A26" s="204" t="s">
        <v>141</v>
      </c>
      <c r="B26" s="199" t="s">
        <v>246</v>
      </c>
      <c r="C26" s="200">
        <f aca="true" t="shared" si="3" ref="C26:N26">SUM(C15:C25)</f>
        <v>15385</v>
      </c>
      <c r="D26" s="200">
        <f t="shared" si="3"/>
        <v>15385</v>
      </c>
      <c r="E26" s="200">
        <f t="shared" si="3"/>
        <v>20131</v>
      </c>
      <c r="F26" s="200">
        <f t="shared" si="3"/>
        <v>15385</v>
      </c>
      <c r="G26" s="200">
        <f t="shared" si="3"/>
        <v>23385</v>
      </c>
      <c r="H26" s="200">
        <f t="shared" si="3"/>
        <v>20131</v>
      </c>
      <c r="I26" s="200">
        <f t="shared" si="3"/>
        <v>15385</v>
      </c>
      <c r="J26" s="200">
        <f t="shared" si="3"/>
        <v>15385</v>
      </c>
      <c r="K26" s="200">
        <f t="shared" si="3"/>
        <v>20131</v>
      </c>
      <c r="L26" s="200">
        <f t="shared" si="3"/>
        <v>15385</v>
      </c>
      <c r="M26" s="200">
        <f t="shared" si="3"/>
        <v>15385</v>
      </c>
      <c r="N26" s="200">
        <f t="shared" si="3"/>
        <v>22151</v>
      </c>
      <c r="O26" s="201">
        <f t="shared" si="2"/>
        <v>213624</v>
      </c>
    </row>
    <row r="27" spans="1:15" ht="16.5" thickBot="1">
      <c r="A27" s="204" t="s">
        <v>144</v>
      </c>
      <c r="B27" s="205" t="s">
        <v>247</v>
      </c>
      <c r="C27" s="206">
        <f aca="true" t="shared" si="4" ref="C27:O27">C13-C26</f>
        <v>27051</v>
      </c>
      <c r="D27" s="206">
        <f t="shared" si="4"/>
        <v>-1952</v>
      </c>
      <c r="E27" s="206">
        <f t="shared" si="4"/>
        <v>4384</v>
      </c>
      <c r="F27" s="206">
        <f t="shared" si="4"/>
        <v>-970</v>
      </c>
      <c r="G27" s="206">
        <f t="shared" si="4"/>
        <v>-9970</v>
      </c>
      <c r="H27" s="206">
        <f t="shared" si="4"/>
        <v>-6716</v>
      </c>
      <c r="I27" s="206">
        <f t="shared" si="4"/>
        <v>-1970</v>
      </c>
      <c r="J27" s="206">
        <f t="shared" si="4"/>
        <v>-1970</v>
      </c>
      <c r="K27" s="206">
        <f t="shared" si="4"/>
        <v>2384</v>
      </c>
      <c r="L27" s="206">
        <f t="shared" si="4"/>
        <v>30</v>
      </c>
      <c r="M27" s="206">
        <f t="shared" si="4"/>
        <v>-1570</v>
      </c>
      <c r="N27" s="206">
        <f t="shared" si="4"/>
        <v>-8731</v>
      </c>
      <c r="O27" s="207">
        <f t="shared" si="4"/>
        <v>0</v>
      </c>
    </row>
    <row r="28" ht="15.75">
      <c r="A28" s="208"/>
    </row>
    <row r="29" spans="2:15" ht="15.75">
      <c r="B29" s="209"/>
      <c r="C29" s="210"/>
      <c r="D29" s="210"/>
      <c r="O29" s="179"/>
    </row>
    <row r="30" ht="15.75">
      <c r="O30" s="179"/>
    </row>
    <row r="31" ht="15.75">
      <c r="O31" s="179"/>
    </row>
    <row r="32" ht="15.75">
      <c r="O32" s="179"/>
    </row>
    <row r="33" ht="15.75">
      <c r="O33" s="179"/>
    </row>
    <row r="34" ht="15.75">
      <c r="O34" s="179"/>
    </row>
    <row r="35" ht="15.75">
      <c r="O35" s="179"/>
    </row>
    <row r="36" ht="15.75">
      <c r="O36" s="179"/>
    </row>
    <row r="37" ht="15.75">
      <c r="O37" s="179"/>
    </row>
    <row r="38" ht="15.75">
      <c r="O38" s="179"/>
    </row>
    <row r="39" ht="15.75">
      <c r="O39" s="179"/>
    </row>
    <row r="40" ht="15.75">
      <c r="O40" s="179"/>
    </row>
    <row r="41" ht="15.75">
      <c r="O41" s="179"/>
    </row>
    <row r="42" ht="15.75">
      <c r="O42" s="179"/>
    </row>
    <row r="43" ht="15.75">
      <c r="O43" s="179"/>
    </row>
    <row r="44" ht="15.75">
      <c r="O44" s="179"/>
    </row>
    <row r="45" ht="15.75">
      <c r="O45" s="179"/>
    </row>
    <row r="46" ht="15.75">
      <c r="O46" s="179"/>
    </row>
    <row r="47" ht="15.75">
      <c r="O47" s="179"/>
    </row>
    <row r="48" ht="15.75">
      <c r="O48" s="179"/>
    </row>
    <row r="49" ht="15.75">
      <c r="O49" s="179"/>
    </row>
    <row r="50" ht="15.75">
      <c r="O50" s="179"/>
    </row>
    <row r="51" ht="15.75">
      <c r="O51" s="179"/>
    </row>
    <row r="52" ht="15.75">
      <c r="O52" s="179"/>
    </row>
    <row r="53" ht="15.75">
      <c r="O53" s="179"/>
    </row>
    <row r="54" ht="15.75">
      <c r="O54" s="179"/>
    </row>
    <row r="55" ht="15.75">
      <c r="O55" s="179"/>
    </row>
    <row r="56" ht="15.75">
      <c r="O56" s="179"/>
    </row>
    <row r="57" ht="15.75">
      <c r="O57" s="179"/>
    </row>
    <row r="58" ht="15.75">
      <c r="O58" s="179"/>
    </row>
    <row r="59" ht="15.75">
      <c r="O59" s="179"/>
    </row>
    <row r="60" ht="15.75">
      <c r="O60" s="179"/>
    </row>
    <row r="61" ht="15.75">
      <c r="O61" s="179"/>
    </row>
    <row r="62" ht="15.75">
      <c r="O62" s="179"/>
    </row>
    <row r="63" ht="15.75">
      <c r="O63" s="179"/>
    </row>
    <row r="64" ht="15.75">
      <c r="O64" s="179"/>
    </row>
    <row r="65" ht="15.75">
      <c r="O65" s="179"/>
    </row>
    <row r="66" ht="15.75">
      <c r="O66" s="179"/>
    </row>
    <row r="67" ht="15.75">
      <c r="O67" s="179"/>
    </row>
    <row r="68" ht="15.75">
      <c r="O68" s="179"/>
    </row>
    <row r="69" ht="15.75">
      <c r="O69" s="179"/>
    </row>
    <row r="70" ht="15.75">
      <c r="O70" s="179"/>
    </row>
    <row r="71" ht="15.75">
      <c r="O71" s="179"/>
    </row>
    <row r="72" ht="15.75">
      <c r="O72" s="179"/>
    </row>
    <row r="73" ht="15.75">
      <c r="O73" s="179"/>
    </row>
    <row r="74" ht="15.75">
      <c r="O74" s="179"/>
    </row>
    <row r="75" ht="15.75">
      <c r="O75" s="179"/>
    </row>
    <row r="76" ht="15.75">
      <c r="O76" s="179"/>
    </row>
    <row r="77" ht="15.75">
      <c r="O77" s="179"/>
    </row>
    <row r="78" ht="15.75">
      <c r="O78" s="179"/>
    </row>
    <row r="79" ht="15.75">
      <c r="O79" s="179"/>
    </row>
    <row r="80" ht="15.75">
      <c r="O80" s="179"/>
    </row>
    <row r="81" ht="15.75">
      <c r="O81" s="179"/>
    </row>
    <row r="82" ht="15.75">
      <c r="O82" s="179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 az 5/2014. (II. 05.)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27">
      <selection activeCell="C24" sqref="C24"/>
    </sheetView>
  </sheetViews>
  <sheetFormatPr defaultColWidth="9.00390625" defaultRowHeight="12.75"/>
  <cols>
    <col min="1" max="1" width="9.50390625" style="53" customWidth="1"/>
    <col min="2" max="2" width="91.625" style="53" customWidth="1"/>
    <col min="3" max="3" width="21.625" style="54" customWidth="1"/>
    <col min="4" max="4" width="9.00390625" style="432" customWidth="1"/>
    <col min="5" max="16384" width="9.375" style="432" customWidth="1"/>
  </cols>
  <sheetData>
    <row r="1" spans="1:3" ht="15.75" customHeight="1">
      <c r="A1" s="664" t="s">
        <v>0</v>
      </c>
      <c r="B1" s="664"/>
      <c r="C1" s="664"/>
    </row>
    <row r="2" spans="1:3" ht="15.75" customHeight="1" thickBot="1">
      <c r="A2" s="663" t="s">
        <v>1</v>
      </c>
      <c r="B2" s="663"/>
      <c r="C2" s="1" t="s">
        <v>2</v>
      </c>
    </row>
    <row r="3" spans="1:3" ht="37.5" customHeight="1" thickBot="1">
      <c r="A3" s="2" t="s">
        <v>3</v>
      </c>
      <c r="B3" s="3" t="s">
        <v>4</v>
      </c>
      <c r="C3" s="4" t="s">
        <v>341</v>
      </c>
    </row>
    <row r="4" spans="1:3" s="436" customFormat="1" ht="12" customHeight="1" thickBot="1">
      <c r="A4" s="433">
        <v>1</v>
      </c>
      <c r="B4" s="434">
        <v>2</v>
      </c>
      <c r="C4" s="435">
        <v>3</v>
      </c>
    </row>
    <row r="5" spans="1:3" s="437" customFormat="1" ht="12" customHeight="1" thickBot="1">
      <c r="A5" s="11" t="s">
        <v>5</v>
      </c>
      <c r="B5" s="9" t="s">
        <v>390</v>
      </c>
      <c r="C5" s="15">
        <f>+C6+C7+C8+C9+C10+C11</f>
        <v>64865</v>
      </c>
    </row>
    <row r="6" spans="1:3" s="437" customFormat="1" ht="12" customHeight="1">
      <c r="A6" s="24" t="s">
        <v>62</v>
      </c>
      <c r="B6" s="438" t="s">
        <v>391</v>
      </c>
      <c r="C6" s="26">
        <v>21810</v>
      </c>
    </row>
    <row r="7" spans="1:3" s="437" customFormat="1" ht="12" customHeight="1">
      <c r="A7" s="13" t="s">
        <v>64</v>
      </c>
      <c r="B7" s="439" t="s">
        <v>392</v>
      </c>
      <c r="C7" s="20"/>
    </row>
    <row r="8" spans="1:3" s="437" customFormat="1" ht="12" customHeight="1">
      <c r="A8" s="13" t="s">
        <v>66</v>
      </c>
      <c r="B8" s="439" t="s">
        <v>393</v>
      </c>
      <c r="C8" s="20">
        <v>40501</v>
      </c>
    </row>
    <row r="9" spans="1:3" s="437" customFormat="1" ht="12" customHeight="1">
      <c r="A9" s="13" t="s">
        <v>68</v>
      </c>
      <c r="B9" s="439" t="s">
        <v>394</v>
      </c>
      <c r="C9" s="20">
        <v>2554</v>
      </c>
    </row>
    <row r="10" spans="1:3" s="437" customFormat="1" ht="12" customHeight="1">
      <c r="A10" s="13" t="s">
        <v>311</v>
      </c>
      <c r="B10" s="439" t="s">
        <v>567</v>
      </c>
      <c r="C10" s="20"/>
    </row>
    <row r="11" spans="1:3" s="437" customFormat="1" ht="12" customHeight="1" thickBot="1">
      <c r="A11" s="27" t="s">
        <v>72</v>
      </c>
      <c r="B11" s="440" t="s">
        <v>395</v>
      </c>
      <c r="C11" s="20"/>
    </row>
    <row r="12" spans="1:3" s="437" customFormat="1" ht="12" customHeight="1" thickBot="1">
      <c r="A12" s="11" t="s">
        <v>6</v>
      </c>
      <c r="B12" s="12" t="s">
        <v>396</v>
      </c>
      <c r="C12" s="15">
        <f>+C13+C14+C15+C16+C17</f>
        <v>4235</v>
      </c>
    </row>
    <row r="13" spans="1:3" s="437" customFormat="1" ht="12" customHeight="1">
      <c r="A13" s="24" t="s">
        <v>7</v>
      </c>
      <c r="B13" s="438" t="s">
        <v>397</v>
      </c>
      <c r="C13" s="26"/>
    </row>
    <row r="14" spans="1:3" s="437" customFormat="1" ht="12" customHeight="1">
      <c r="A14" s="13" t="s">
        <v>9</v>
      </c>
      <c r="B14" s="439" t="s">
        <v>398</v>
      </c>
      <c r="C14" s="20"/>
    </row>
    <row r="15" spans="1:3" s="437" customFormat="1" ht="12" customHeight="1">
      <c r="A15" s="13" t="s">
        <v>10</v>
      </c>
      <c r="B15" s="439" t="s">
        <v>399</v>
      </c>
      <c r="C15" s="20"/>
    </row>
    <row r="16" spans="1:3" s="437" customFormat="1" ht="12" customHeight="1">
      <c r="A16" s="13" t="s">
        <v>11</v>
      </c>
      <c r="B16" s="439" t="s">
        <v>400</v>
      </c>
      <c r="C16" s="20"/>
    </row>
    <row r="17" spans="1:3" s="437" customFormat="1" ht="12" customHeight="1">
      <c r="A17" s="13" t="s">
        <v>82</v>
      </c>
      <c r="B17" s="439" t="s">
        <v>568</v>
      </c>
      <c r="C17" s="20">
        <v>4235</v>
      </c>
    </row>
    <row r="18" spans="1:3" s="437" customFormat="1" ht="12" customHeight="1" thickBot="1">
      <c r="A18" s="27" t="s">
        <v>83</v>
      </c>
      <c r="B18" s="440" t="s">
        <v>401</v>
      </c>
      <c r="C18" s="28"/>
    </row>
    <row r="19" spans="1:3" s="437" customFormat="1" ht="12" customHeight="1" thickBot="1">
      <c r="A19" s="11" t="s">
        <v>12</v>
      </c>
      <c r="B19" s="9" t="s">
        <v>402</v>
      </c>
      <c r="C19" s="15">
        <f>+C20+C21+C22+C23+C24</f>
        <v>0</v>
      </c>
    </row>
    <row r="20" spans="1:3" s="437" customFormat="1" ht="12" customHeight="1">
      <c r="A20" s="24" t="s">
        <v>13</v>
      </c>
      <c r="B20" s="438" t="s">
        <v>403</v>
      </c>
      <c r="C20" s="26"/>
    </row>
    <row r="21" spans="1:3" s="437" customFormat="1" ht="12" customHeight="1">
      <c r="A21" s="13" t="s">
        <v>15</v>
      </c>
      <c r="B21" s="439" t="s">
        <v>404</v>
      </c>
      <c r="C21" s="20"/>
    </row>
    <row r="22" spans="1:3" s="437" customFormat="1" ht="12" customHeight="1">
      <c r="A22" s="13" t="s">
        <v>17</v>
      </c>
      <c r="B22" s="439" t="s">
        <v>405</v>
      </c>
      <c r="C22" s="20"/>
    </row>
    <row r="23" spans="1:3" s="437" customFormat="1" ht="12" customHeight="1">
      <c r="A23" s="13" t="s">
        <v>19</v>
      </c>
      <c r="B23" s="439" t="s">
        <v>406</v>
      </c>
      <c r="C23" s="20"/>
    </row>
    <row r="24" spans="1:3" s="437" customFormat="1" ht="12" customHeight="1">
      <c r="A24" s="13" t="s">
        <v>21</v>
      </c>
      <c r="B24" s="439" t="s">
        <v>407</v>
      </c>
      <c r="C24" s="20"/>
    </row>
    <row r="25" spans="1:3" s="437" customFormat="1" ht="12" customHeight="1" thickBot="1">
      <c r="A25" s="27" t="s">
        <v>23</v>
      </c>
      <c r="B25" s="440" t="s">
        <v>408</v>
      </c>
      <c r="C25" s="28"/>
    </row>
    <row r="26" spans="1:3" s="437" customFormat="1" ht="12" customHeight="1" thickBot="1">
      <c r="A26" s="11" t="s">
        <v>24</v>
      </c>
      <c r="B26" s="9" t="s">
        <v>409</v>
      </c>
      <c r="C26" s="32">
        <f>+C27+C30+C31+C32</f>
        <v>23000</v>
      </c>
    </row>
    <row r="27" spans="1:3" s="437" customFormat="1" ht="12" customHeight="1">
      <c r="A27" s="24" t="s">
        <v>410</v>
      </c>
      <c r="B27" s="438" t="s">
        <v>411</v>
      </c>
      <c r="C27" s="441">
        <f>+C28+C29</f>
        <v>17600</v>
      </c>
    </row>
    <row r="28" spans="1:3" s="437" customFormat="1" ht="12" customHeight="1">
      <c r="A28" s="13" t="s">
        <v>412</v>
      </c>
      <c r="B28" s="439" t="s">
        <v>413</v>
      </c>
      <c r="C28" s="20">
        <v>3600</v>
      </c>
    </row>
    <row r="29" spans="1:3" s="437" customFormat="1" ht="12" customHeight="1">
      <c r="A29" s="13" t="s">
        <v>414</v>
      </c>
      <c r="B29" s="439" t="s">
        <v>415</v>
      </c>
      <c r="C29" s="20">
        <v>14000</v>
      </c>
    </row>
    <row r="30" spans="1:3" s="437" customFormat="1" ht="12" customHeight="1">
      <c r="A30" s="13" t="s">
        <v>416</v>
      </c>
      <c r="B30" s="439" t="s">
        <v>376</v>
      </c>
      <c r="C30" s="20">
        <v>5000</v>
      </c>
    </row>
    <row r="31" spans="1:3" s="437" customFormat="1" ht="12" customHeight="1">
      <c r="A31" s="13" t="s">
        <v>417</v>
      </c>
      <c r="B31" s="439" t="s">
        <v>418</v>
      </c>
      <c r="C31" s="20"/>
    </row>
    <row r="32" spans="1:3" s="437" customFormat="1" ht="12" customHeight="1" thickBot="1">
      <c r="A32" s="27" t="s">
        <v>419</v>
      </c>
      <c r="B32" s="440" t="s">
        <v>420</v>
      </c>
      <c r="C32" s="28">
        <v>400</v>
      </c>
    </row>
    <row r="33" spans="1:3" s="437" customFormat="1" ht="12" customHeight="1" thickBot="1">
      <c r="A33" s="11" t="s">
        <v>25</v>
      </c>
      <c r="B33" s="9" t="s">
        <v>421</v>
      </c>
      <c r="C33" s="15">
        <f>SUM(C34:C43)</f>
        <v>3613</v>
      </c>
    </row>
    <row r="34" spans="1:3" s="437" customFormat="1" ht="12" customHeight="1">
      <c r="A34" s="24" t="s">
        <v>26</v>
      </c>
      <c r="B34" s="438" t="s">
        <v>422</v>
      </c>
      <c r="C34" s="26"/>
    </row>
    <row r="35" spans="1:3" s="437" customFormat="1" ht="12" customHeight="1">
      <c r="A35" s="13" t="s">
        <v>27</v>
      </c>
      <c r="B35" s="439" t="s">
        <v>423</v>
      </c>
      <c r="C35" s="20"/>
    </row>
    <row r="36" spans="1:3" s="437" customFormat="1" ht="12" customHeight="1">
      <c r="A36" s="13" t="s">
        <v>28</v>
      </c>
      <c r="B36" s="439" t="s">
        <v>424</v>
      </c>
      <c r="C36" s="20"/>
    </row>
    <row r="37" spans="1:3" s="437" customFormat="1" ht="12" customHeight="1">
      <c r="A37" s="13" t="s">
        <v>29</v>
      </c>
      <c r="B37" s="439" t="s">
        <v>569</v>
      </c>
      <c r="C37" s="20">
        <v>400</v>
      </c>
    </row>
    <row r="38" spans="1:3" s="437" customFormat="1" ht="12" customHeight="1">
      <c r="A38" s="13" t="s">
        <v>30</v>
      </c>
      <c r="B38" s="439" t="s">
        <v>426</v>
      </c>
      <c r="C38" s="20">
        <v>2435</v>
      </c>
    </row>
    <row r="39" spans="1:3" s="437" customFormat="1" ht="12" customHeight="1">
      <c r="A39" s="13" t="s">
        <v>31</v>
      </c>
      <c r="B39" s="439" t="s">
        <v>427</v>
      </c>
      <c r="C39" s="23">
        <v>678</v>
      </c>
    </row>
    <row r="40" spans="1:3" s="437" customFormat="1" ht="12" customHeight="1">
      <c r="A40" s="13" t="s">
        <v>33</v>
      </c>
      <c r="B40" s="439" t="s">
        <v>428</v>
      </c>
      <c r="C40" s="20"/>
    </row>
    <row r="41" spans="1:3" s="437" customFormat="1" ht="12" customHeight="1">
      <c r="A41" s="13" t="s">
        <v>35</v>
      </c>
      <c r="B41" s="439" t="s">
        <v>429</v>
      </c>
      <c r="C41" s="20">
        <v>100</v>
      </c>
    </row>
    <row r="42" spans="1:3" s="437" customFormat="1" ht="12" customHeight="1">
      <c r="A42" s="13" t="s">
        <v>430</v>
      </c>
      <c r="B42" s="439" t="s">
        <v>431</v>
      </c>
      <c r="C42" s="29"/>
    </row>
    <row r="43" spans="1:3" s="437" customFormat="1" ht="12" customHeight="1" thickBot="1">
      <c r="A43" s="27" t="s">
        <v>432</v>
      </c>
      <c r="B43" s="440" t="s">
        <v>433</v>
      </c>
      <c r="C43" s="442"/>
    </row>
    <row r="44" spans="1:3" s="437" customFormat="1" ht="12" customHeight="1" thickBot="1">
      <c r="A44" s="11" t="s">
        <v>36</v>
      </c>
      <c r="B44" s="9" t="s">
        <v>434</v>
      </c>
      <c r="C44" s="15">
        <f>SUM(C45:C49)</f>
        <v>0</v>
      </c>
    </row>
    <row r="45" spans="1:3" s="437" customFormat="1" ht="12" customHeight="1">
      <c r="A45" s="24" t="s">
        <v>37</v>
      </c>
      <c r="B45" s="438" t="s">
        <v>435</v>
      </c>
      <c r="C45" s="443"/>
    </row>
    <row r="46" spans="1:3" s="437" customFormat="1" ht="12" customHeight="1">
      <c r="A46" s="13" t="s">
        <v>38</v>
      </c>
      <c r="B46" s="439" t="s">
        <v>436</v>
      </c>
      <c r="C46" s="29"/>
    </row>
    <row r="47" spans="1:3" s="437" customFormat="1" ht="12" customHeight="1">
      <c r="A47" s="13" t="s">
        <v>437</v>
      </c>
      <c r="B47" s="439" t="s">
        <v>438</v>
      </c>
      <c r="C47" s="29"/>
    </row>
    <row r="48" spans="1:3" s="437" customFormat="1" ht="12" customHeight="1">
      <c r="A48" s="13" t="s">
        <v>439</v>
      </c>
      <c r="B48" s="439" t="s">
        <v>440</v>
      </c>
      <c r="C48" s="29"/>
    </row>
    <row r="49" spans="1:3" s="437" customFormat="1" ht="12" customHeight="1" thickBot="1">
      <c r="A49" s="27" t="s">
        <v>441</v>
      </c>
      <c r="B49" s="440" t="s">
        <v>442</v>
      </c>
      <c r="C49" s="442"/>
    </row>
    <row r="50" spans="1:3" s="437" customFormat="1" ht="12" customHeight="1" thickBot="1">
      <c r="A50" s="11" t="s">
        <v>39</v>
      </c>
      <c r="B50" s="9" t="s">
        <v>443</v>
      </c>
      <c r="C50" s="15">
        <f>SUM(C51:C53)</f>
        <v>0</v>
      </c>
    </row>
    <row r="51" spans="1:3" s="437" customFormat="1" ht="12" customHeight="1">
      <c r="A51" s="24" t="s">
        <v>40</v>
      </c>
      <c r="B51" s="438" t="s">
        <v>444</v>
      </c>
      <c r="C51" s="26"/>
    </row>
    <row r="52" spans="1:3" s="437" customFormat="1" ht="12" customHeight="1">
      <c r="A52" s="13" t="s">
        <v>42</v>
      </c>
      <c r="B52" s="439" t="s">
        <v>570</v>
      </c>
      <c r="C52" s="20"/>
    </row>
    <row r="53" spans="1:3" s="437" customFormat="1" ht="12" customHeight="1">
      <c r="A53" s="13" t="s">
        <v>446</v>
      </c>
      <c r="B53" s="439" t="s">
        <v>447</v>
      </c>
      <c r="C53" s="20"/>
    </row>
    <row r="54" spans="1:3" s="437" customFormat="1" ht="12" customHeight="1" thickBot="1">
      <c r="A54" s="27" t="s">
        <v>448</v>
      </c>
      <c r="B54" s="440" t="s">
        <v>449</v>
      </c>
      <c r="C54" s="28"/>
    </row>
    <row r="55" spans="1:3" s="437" customFormat="1" ht="12" customHeight="1" thickBot="1">
      <c r="A55" s="11" t="s">
        <v>44</v>
      </c>
      <c r="B55" s="12" t="s">
        <v>450</v>
      </c>
      <c r="C55" s="15">
        <f>SUM(C56:C58)</f>
        <v>0</v>
      </c>
    </row>
    <row r="56" spans="1:3" s="437" customFormat="1" ht="12" customHeight="1">
      <c r="A56" s="24" t="s">
        <v>45</v>
      </c>
      <c r="B56" s="438" t="s">
        <v>451</v>
      </c>
      <c r="C56" s="29"/>
    </row>
    <row r="57" spans="1:3" s="437" customFormat="1" ht="12" customHeight="1">
      <c r="A57" s="13" t="s">
        <v>46</v>
      </c>
      <c r="B57" s="439" t="s">
        <v>452</v>
      </c>
      <c r="C57" s="29"/>
    </row>
    <row r="58" spans="1:3" s="437" customFormat="1" ht="12" customHeight="1">
      <c r="A58" s="13" t="s">
        <v>47</v>
      </c>
      <c r="B58" s="439" t="s">
        <v>453</v>
      </c>
      <c r="C58" s="29"/>
    </row>
    <row r="59" spans="1:3" s="437" customFormat="1" ht="12" customHeight="1" thickBot="1">
      <c r="A59" s="27" t="s">
        <v>454</v>
      </c>
      <c r="B59" s="440" t="s">
        <v>455</v>
      </c>
      <c r="C59" s="29"/>
    </row>
    <row r="60" spans="1:3" s="437" customFormat="1" ht="12" customHeight="1" thickBot="1">
      <c r="A60" s="11" t="s">
        <v>94</v>
      </c>
      <c r="B60" s="9" t="s">
        <v>456</v>
      </c>
      <c r="C60" s="32">
        <f>+C5+C12+C19+C26+C33+C44+C50+C55</f>
        <v>95713</v>
      </c>
    </row>
    <row r="61" spans="1:3" s="437" customFormat="1" ht="12" customHeight="1" thickBot="1">
      <c r="A61" s="444" t="s">
        <v>457</v>
      </c>
      <c r="B61" s="12" t="s">
        <v>458</v>
      </c>
      <c r="C61" s="15">
        <f>SUM(C62:C64)</f>
        <v>0</v>
      </c>
    </row>
    <row r="62" spans="1:3" s="437" customFormat="1" ht="12" customHeight="1">
      <c r="A62" s="24" t="s">
        <v>459</v>
      </c>
      <c r="B62" s="438" t="s">
        <v>460</v>
      </c>
      <c r="C62" s="29"/>
    </row>
    <row r="63" spans="1:3" s="437" customFormat="1" ht="12" customHeight="1">
      <c r="A63" s="13" t="s">
        <v>461</v>
      </c>
      <c r="B63" s="439" t="s">
        <v>462</v>
      </c>
      <c r="C63" s="29"/>
    </row>
    <row r="64" spans="1:3" s="437" customFormat="1" ht="12" customHeight="1" thickBot="1">
      <c r="A64" s="27" t="s">
        <v>463</v>
      </c>
      <c r="B64" s="445" t="s">
        <v>464</v>
      </c>
      <c r="C64" s="29"/>
    </row>
    <row r="65" spans="1:3" s="437" customFormat="1" ht="12" customHeight="1" thickBot="1">
      <c r="A65" s="444" t="s">
        <v>465</v>
      </c>
      <c r="B65" s="12" t="s">
        <v>466</v>
      </c>
      <c r="C65" s="15">
        <f>SUM(C66:C69)</f>
        <v>0</v>
      </c>
    </row>
    <row r="66" spans="1:3" s="437" customFormat="1" ht="12" customHeight="1">
      <c r="A66" s="24" t="s">
        <v>50</v>
      </c>
      <c r="B66" s="438" t="s">
        <v>467</v>
      </c>
      <c r="C66" s="29"/>
    </row>
    <row r="67" spans="1:3" s="437" customFormat="1" ht="12" customHeight="1">
      <c r="A67" s="13" t="s">
        <v>53</v>
      </c>
      <c r="B67" s="439" t="s">
        <v>468</v>
      </c>
      <c r="C67" s="29"/>
    </row>
    <row r="68" spans="1:3" s="437" customFormat="1" ht="12" customHeight="1">
      <c r="A68" s="13" t="s">
        <v>469</v>
      </c>
      <c r="B68" s="439" t="s">
        <v>470</v>
      </c>
      <c r="C68" s="29"/>
    </row>
    <row r="69" spans="1:3" s="437" customFormat="1" ht="12" customHeight="1" thickBot="1">
      <c r="A69" s="27" t="s">
        <v>471</v>
      </c>
      <c r="B69" s="440" t="s">
        <v>472</v>
      </c>
      <c r="C69" s="29"/>
    </row>
    <row r="70" spans="1:3" s="437" customFormat="1" ht="12" customHeight="1" thickBot="1">
      <c r="A70" s="444" t="s">
        <v>473</v>
      </c>
      <c r="B70" s="12" t="s">
        <v>474</v>
      </c>
      <c r="C70" s="15">
        <f>SUM(C71:C72)</f>
        <v>0</v>
      </c>
    </row>
    <row r="71" spans="1:3" s="437" customFormat="1" ht="12" customHeight="1">
      <c r="A71" s="24" t="s">
        <v>475</v>
      </c>
      <c r="B71" s="438" t="s">
        <v>476</v>
      </c>
      <c r="C71" s="29"/>
    </row>
    <row r="72" spans="1:3" s="437" customFormat="1" ht="12" customHeight="1" thickBot="1">
      <c r="A72" s="27" t="s">
        <v>477</v>
      </c>
      <c r="B72" s="440" t="s">
        <v>478</v>
      </c>
      <c r="C72" s="29"/>
    </row>
    <row r="73" spans="1:3" s="437" customFormat="1" ht="12" customHeight="1" thickBot="1">
      <c r="A73" s="444" t="s">
        <v>479</v>
      </c>
      <c r="B73" s="12" t="s">
        <v>480</v>
      </c>
      <c r="C73" s="15">
        <f>SUM(C74:C76)</f>
        <v>0</v>
      </c>
    </row>
    <row r="74" spans="1:3" s="437" customFormat="1" ht="12" customHeight="1">
      <c r="A74" s="24" t="s">
        <v>481</v>
      </c>
      <c r="B74" s="438" t="s">
        <v>482</v>
      </c>
      <c r="C74" s="29"/>
    </row>
    <row r="75" spans="1:3" s="437" customFormat="1" ht="12" customHeight="1">
      <c r="A75" s="13" t="s">
        <v>483</v>
      </c>
      <c r="B75" s="439" t="s">
        <v>484</v>
      </c>
      <c r="C75" s="29"/>
    </row>
    <row r="76" spans="1:3" s="437" customFormat="1" ht="12" customHeight="1" thickBot="1">
      <c r="A76" s="27" t="s">
        <v>485</v>
      </c>
      <c r="B76" s="440" t="s">
        <v>486</v>
      </c>
      <c r="C76" s="29"/>
    </row>
    <row r="77" spans="1:3" s="437" customFormat="1" ht="12" customHeight="1" thickBot="1">
      <c r="A77" s="444" t="s">
        <v>487</v>
      </c>
      <c r="B77" s="12" t="s">
        <v>488</v>
      </c>
      <c r="C77" s="15">
        <f>SUM(C78:C81)</f>
        <v>0</v>
      </c>
    </row>
    <row r="78" spans="1:3" s="437" customFormat="1" ht="12" customHeight="1">
      <c r="A78" s="446" t="s">
        <v>489</v>
      </c>
      <c r="B78" s="438" t="s">
        <v>490</v>
      </c>
      <c r="C78" s="29"/>
    </row>
    <row r="79" spans="1:3" s="437" customFormat="1" ht="12" customHeight="1">
      <c r="A79" s="447" t="s">
        <v>491</v>
      </c>
      <c r="B79" s="439" t="s">
        <v>492</v>
      </c>
      <c r="C79" s="29"/>
    </row>
    <row r="80" spans="1:3" s="437" customFormat="1" ht="12" customHeight="1">
      <c r="A80" s="447" t="s">
        <v>493</v>
      </c>
      <c r="B80" s="439" t="s">
        <v>494</v>
      </c>
      <c r="C80" s="29"/>
    </row>
    <row r="81" spans="1:3" s="437" customFormat="1" ht="12" customHeight="1" thickBot="1">
      <c r="A81" s="448" t="s">
        <v>495</v>
      </c>
      <c r="B81" s="440" t="s">
        <v>496</v>
      </c>
      <c r="C81" s="29"/>
    </row>
    <row r="82" spans="1:3" s="437" customFormat="1" ht="13.5" customHeight="1" thickBot="1">
      <c r="A82" s="444" t="s">
        <v>497</v>
      </c>
      <c r="B82" s="12" t="s">
        <v>498</v>
      </c>
      <c r="C82" s="449"/>
    </row>
    <row r="83" spans="1:3" s="437" customFormat="1" ht="15.75" customHeight="1" thickBot="1">
      <c r="A83" s="444" t="s">
        <v>499</v>
      </c>
      <c r="B83" s="450" t="s">
        <v>500</v>
      </c>
      <c r="C83" s="32">
        <f>+C61+C65+C70+C73+C77+C82</f>
        <v>0</v>
      </c>
    </row>
    <row r="84" spans="1:3" s="437" customFormat="1" ht="16.5" customHeight="1" thickBot="1">
      <c r="A84" s="451" t="s">
        <v>501</v>
      </c>
      <c r="B84" s="452" t="s">
        <v>502</v>
      </c>
      <c r="C84" s="32">
        <f>+C60+C83</f>
        <v>95713</v>
      </c>
    </row>
    <row r="85" spans="1:3" s="437" customFormat="1" ht="83.25" customHeight="1">
      <c r="A85" s="34"/>
      <c r="B85" s="35"/>
      <c r="C85" s="36"/>
    </row>
    <row r="86" spans="1:3" ht="16.5" customHeight="1">
      <c r="A86" s="664" t="s">
        <v>58</v>
      </c>
      <c r="B86" s="664"/>
      <c r="C86" s="664"/>
    </row>
    <row r="87" spans="1:3" s="453" customFormat="1" ht="16.5" customHeight="1" thickBot="1">
      <c r="A87" s="665" t="s">
        <v>59</v>
      </c>
      <c r="B87" s="665"/>
      <c r="C87" s="37" t="s">
        <v>2</v>
      </c>
    </row>
    <row r="88" spans="1:3" ht="37.5" customHeight="1" thickBot="1">
      <c r="A88" s="2" t="s">
        <v>3</v>
      </c>
      <c r="B88" s="3" t="s">
        <v>61</v>
      </c>
      <c r="C88" s="4" t="s">
        <v>341</v>
      </c>
    </row>
    <row r="89" spans="1:3" s="436" customFormat="1" ht="12" customHeight="1" thickBot="1">
      <c r="A89" s="5">
        <v>1</v>
      </c>
      <c r="B89" s="6">
        <v>2</v>
      </c>
      <c r="C89" s="7">
        <v>3</v>
      </c>
    </row>
    <row r="90" spans="1:3" ht="12" customHeight="1" thickBot="1">
      <c r="A90" s="8" t="s">
        <v>5</v>
      </c>
      <c r="B90" s="38" t="s">
        <v>552</v>
      </c>
      <c r="C90" s="10">
        <f>SUM(C91:C95)</f>
        <v>85713</v>
      </c>
    </row>
    <row r="91" spans="1:3" ht="12" customHeight="1">
      <c r="A91" s="16" t="s">
        <v>62</v>
      </c>
      <c r="B91" s="17" t="s">
        <v>63</v>
      </c>
      <c r="C91" s="18">
        <v>22693</v>
      </c>
    </row>
    <row r="92" spans="1:3" ht="12" customHeight="1">
      <c r="A92" s="13" t="s">
        <v>64</v>
      </c>
      <c r="B92" s="19" t="s">
        <v>65</v>
      </c>
      <c r="C92" s="20">
        <v>4781</v>
      </c>
    </row>
    <row r="93" spans="1:3" ht="12" customHeight="1">
      <c r="A93" s="13" t="s">
        <v>66</v>
      </c>
      <c r="B93" s="19" t="s">
        <v>67</v>
      </c>
      <c r="C93" s="28">
        <v>53739</v>
      </c>
    </row>
    <row r="94" spans="1:3" ht="12" customHeight="1">
      <c r="A94" s="13" t="s">
        <v>68</v>
      </c>
      <c r="B94" s="39" t="s">
        <v>69</v>
      </c>
      <c r="C94" s="28"/>
    </row>
    <row r="95" spans="1:3" ht="12" customHeight="1">
      <c r="A95" s="13" t="s">
        <v>70</v>
      </c>
      <c r="B95" s="40" t="s">
        <v>71</v>
      </c>
      <c r="C95" s="28">
        <v>4500</v>
      </c>
    </row>
    <row r="96" spans="1:3" ht="12" customHeight="1">
      <c r="A96" s="13" t="s">
        <v>72</v>
      </c>
      <c r="B96" s="19" t="s">
        <v>504</v>
      </c>
      <c r="C96" s="28"/>
    </row>
    <row r="97" spans="1:3" ht="12" customHeight="1">
      <c r="A97" s="13" t="s">
        <v>73</v>
      </c>
      <c r="B97" s="41" t="s">
        <v>505</v>
      </c>
      <c r="C97" s="28"/>
    </row>
    <row r="98" spans="1:3" ht="12" customHeight="1">
      <c r="A98" s="13" t="s">
        <v>74</v>
      </c>
      <c r="B98" s="42" t="s">
        <v>506</v>
      </c>
      <c r="C98" s="28"/>
    </row>
    <row r="99" spans="1:3" ht="12" customHeight="1">
      <c r="A99" s="13" t="s">
        <v>75</v>
      </c>
      <c r="B99" s="42" t="s">
        <v>507</v>
      </c>
      <c r="C99" s="28"/>
    </row>
    <row r="100" spans="1:3" ht="12" customHeight="1">
      <c r="A100" s="13" t="s">
        <v>76</v>
      </c>
      <c r="B100" s="41" t="s">
        <v>571</v>
      </c>
      <c r="C100" s="28">
        <v>4500</v>
      </c>
    </row>
    <row r="101" spans="1:3" ht="12" customHeight="1">
      <c r="A101" s="13" t="s">
        <v>77</v>
      </c>
      <c r="B101" s="41" t="s">
        <v>508</v>
      </c>
      <c r="C101" s="28"/>
    </row>
    <row r="102" spans="1:3" ht="12" customHeight="1">
      <c r="A102" s="13" t="s">
        <v>78</v>
      </c>
      <c r="B102" s="42" t="s">
        <v>509</v>
      </c>
      <c r="C102" s="28"/>
    </row>
    <row r="103" spans="1:3" ht="12" customHeight="1">
      <c r="A103" s="21" t="s">
        <v>338</v>
      </c>
      <c r="B103" s="43" t="s">
        <v>510</v>
      </c>
      <c r="C103" s="28"/>
    </row>
    <row r="104" spans="1:3" ht="12" customHeight="1">
      <c r="A104" s="13" t="s">
        <v>511</v>
      </c>
      <c r="B104" s="43" t="s">
        <v>512</v>
      </c>
      <c r="C104" s="28"/>
    </row>
    <row r="105" spans="1:3" ht="12" customHeight="1" thickBot="1">
      <c r="A105" s="44" t="s">
        <v>513</v>
      </c>
      <c r="B105" s="45" t="s">
        <v>572</v>
      </c>
      <c r="C105" s="46"/>
    </row>
    <row r="106" spans="1:3" ht="12" customHeight="1" thickBot="1">
      <c r="A106" s="11" t="s">
        <v>6</v>
      </c>
      <c r="B106" s="47" t="s">
        <v>553</v>
      </c>
      <c r="C106" s="15">
        <f>+C107+C109+C111</f>
        <v>0</v>
      </c>
    </row>
    <row r="107" spans="1:3" ht="12" customHeight="1">
      <c r="A107" s="24" t="s">
        <v>7</v>
      </c>
      <c r="B107" s="19" t="s">
        <v>79</v>
      </c>
      <c r="C107" s="26"/>
    </row>
    <row r="108" spans="1:3" ht="12" customHeight="1">
      <c r="A108" s="24" t="s">
        <v>9</v>
      </c>
      <c r="B108" s="30" t="s">
        <v>515</v>
      </c>
      <c r="C108" s="26"/>
    </row>
    <row r="109" spans="1:3" ht="12" customHeight="1">
      <c r="A109" s="24" t="s">
        <v>10</v>
      </c>
      <c r="B109" s="30" t="s">
        <v>80</v>
      </c>
      <c r="C109" s="20"/>
    </row>
    <row r="110" spans="1:3" ht="12" customHeight="1">
      <c r="A110" s="24" t="s">
        <v>11</v>
      </c>
      <c r="B110" s="30" t="s">
        <v>516</v>
      </c>
      <c r="C110" s="14"/>
    </row>
    <row r="111" spans="1:3" ht="12" customHeight="1">
      <c r="A111" s="24" t="s">
        <v>82</v>
      </c>
      <c r="B111" s="50" t="s">
        <v>81</v>
      </c>
      <c r="C111" s="14"/>
    </row>
    <row r="112" spans="1:3" ht="12" customHeight="1">
      <c r="A112" s="24" t="s">
        <v>83</v>
      </c>
      <c r="B112" s="31" t="s">
        <v>517</v>
      </c>
      <c r="C112" s="14"/>
    </row>
    <row r="113" spans="1:3" ht="12" customHeight="1">
      <c r="A113" s="24" t="s">
        <v>84</v>
      </c>
      <c r="B113" s="454" t="s">
        <v>518</v>
      </c>
      <c r="C113" s="14"/>
    </row>
    <row r="114" spans="1:3" ht="15.75">
      <c r="A114" s="24" t="s">
        <v>86</v>
      </c>
      <c r="B114" s="42" t="s">
        <v>507</v>
      </c>
      <c r="C114" s="14"/>
    </row>
    <row r="115" spans="1:3" ht="12" customHeight="1">
      <c r="A115" s="24" t="s">
        <v>88</v>
      </c>
      <c r="B115" s="42" t="s">
        <v>519</v>
      </c>
      <c r="C115" s="14"/>
    </row>
    <row r="116" spans="1:3" ht="12" customHeight="1">
      <c r="A116" s="24" t="s">
        <v>89</v>
      </c>
      <c r="B116" s="42" t="s">
        <v>520</v>
      </c>
      <c r="C116" s="14"/>
    </row>
    <row r="117" spans="1:3" ht="12" customHeight="1">
      <c r="A117" s="24" t="s">
        <v>521</v>
      </c>
      <c r="B117" s="42" t="s">
        <v>509</v>
      </c>
      <c r="C117" s="14"/>
    </row>
    <row r="118" spans="1:3" ht="12" customHeight="1">
      <c r="A118" s="24" t="s">
        <v>522</v>
      </c>
      <c r="B118" s="42" t="s">
        <v>523</v>
      </c>
      <c r="C118" s="14"/>
    </row>
    <row r="119" spans="1:3" ht="16.5" thickBot="1">
      <c r="A119" s="21" t="s">
        <v>524</v>
      </c>
      <c r="B119" s="42" t="s">
        <v>525</v>
      </c>
      <c r="C119" s="48"/>
    </row>
    <row r="120" spans="1:3" ht="12" customHeight="1" thickBot="1">
      <c r="A120" s="11" t="s">
        <v>12</v>
      </c>
      <c r="B120" s="49" t="s">
        <v>526</v>
      </c>
      <c r="C120" s="15">
        <f>+C121+C122</f>
        <v>10000</v>
      </c>
    </row>
    <row r="121" spans="1:3" ht="12" customHeight="1">
      <c r="A121" s="24" t="s">
        <v>13</v>
      </c>
      <c r="B121" s="25" t="s">
        <v>90</v>
      </c>
      <c r="C121" s="26">
        <v>2000</v>
      </c>
    </row>
    <row r="122" spans="1:3" ht="12" customHeight="1" thickBot="1">
      <c r="A122" s="27" t="s">
        <v>15</v>
      </c>
      <c r="B122" s="30" t="s">
        <v>91</v>
      </c>
      <c r="C122" s="28">
        <v>8000</v>
      </c>
    </row>
    <row r="123" spans="1:3" ht="12" customHeight="1" thickBot="1">
      <c r="A123" s="11" t="s">
        <v>92</v>
      </c>
      <c r="B123" s="49" t="s">
        <v>527</v>
      </c>
      <c r="C123" s="15">
        <f>+C90+C106+C120</f>
        <v>95713</v>
      </c>
    </row>
    <row r="124" spans="1:3" ht="12" customHeight="1" thickBot="1">
      <c r="A124" s="11" t="s">
        <v>25</v>
      </c>
      <c r="B124" s="49" t="s">
        <v>528</v>
      </c>
      <c r="C124" s="15">
        <f>+C125+C126+C127</f>
        <v>0</v>
      </c>
    </row>
    <row r="125" spans="1:3" ht="12" customHeight="1">
      <c r="A125" s="24" t="s">
        <v>26</v>
      </c>
      <c r="B125" s="25" t="s">
        <v>529</v>
      </c>
      <c r="C125" s="14"/>
    </row>
    <row r="126" spans="1:3" ht="12" customHeight="1">
      <c r="A126" s="24" t="s">
        <v>27</v>
      </c>
      <c r="B126" s="25" t="s">
        <v>530</v>
      </c>
      <c r="C126" s="14"/>
    </row>
    <row r="127" spans="1:3" ht="12" customHeight="1" thickBot="1">
      <c r="A127" s="21" t="s">
        <v>28</v>
      </c>
      <c r="B127" s="22" t="s">
        <v>531</v>
      </c>
      <c r="C127" s="14"/>
    </row>
    <row r="128" spans="1:3" ht="12" customHeight="1" thickBot="1">
      <c r="A128" s="11" t="s">
        <v>36</v>
      </c>
      <c r="B128" s="49" t="s">
        <v>532</v>
      </c>
      <c r="C128" s="15">
        <f>+C129+C130+C131+C132</f>
        <v>0</v>
      </c>
    </row>
    <row r="129" spans="1:3" ht="12" customHeight="1">
      <c r="A129" s="24" t="s">
        <v>37</v>
      </c>
      <c r="B129" s="25" t="s">
        <v>533</v>
      </c>
      <c r="C129" s="14"/>
    </row>
    <row r="130" spans="1:3" ht="12" customHeight="1">
      <c r="A130" s="24" t="s">
        <v>38</v>
      </c>
      <c r="B130" s="25" t="s">
        <v>534</v>
      </c>
      <c r="C130" s="14"/>
    </row>
    <row r="131" spans="1:3" ht="12" customHeight="1">
      <c r="A131" s="24" t="s">
        <v>437</v>
      </c>
      <c r="B131" s="25" t="s">
        <v>535</v>
      </c>
      <c r="C131" s="14"/>
    </row>
    <row r="132" spans="1:3" ht="12" customHeight="1" thickBot="1">
      <c r="A132" s="21" t="s">
        <v>439</v>
      </c>
      <c r="B132" s="22" t="s">
        <v>536</v>
      </c>
      <c r="C132" s="14"/>
    </row>
    <row r="133" spans="1:3" ht="12" customHeight="1" thickBot="1">
      <c r="A133" s="11" t="s">
        <v>93</v>
      </c>
      <c r="B133" s="49" t="s">
        <v>537</v>
      </c>
      <c r="C133" s="32">
        <f>+C134+C135+C136+C137</f>
        <v>0</v>
      </c>
    </row>
    <row r="134" spans="1:3" ht="12" customHeight="1">
      <c r="A134" s="24" t="s">
        <v>40</v>
      </c>
      <c r="B134" s="25" t="s">
        <v>538</v>
      </c>
      <c r="C134" s="14"/>
    </row>
    <row r="135" spans="1:3" ht="12" customHeight="1">
      <c r="A135" s="24" t="s">
        <v>42</v>
      </c>
      <c r="B135" s="25" t="s">
        <v>539</v>
      </c>
      <c r="C135" s="14"/>
    </row>
    <row r="136" spans="1:3" ht="12" customHeight="1">
      <c r="A136" s="24" t="s">
        <v>446</v>
      </c>
      <c r="B136" s="25" t="s">
        <v>540</v>
      </c>
      <c r="C136" s="14"/>
    </row>
    <row r="137" spans="1:3" ht="12" customHeight="1" thickBot="1">
      <c r="A137" s="21" t="s">
        <v>448</v>
      </c>
      <c r="B137" s="22" t="s">
        <v>541</v>
      </c>
      <c r="C137" s="14"/>
    </row>
    <row r="138" spans="1:3" ht="12" customHeight="1" thickBot="1">
      <c r="A138" s="11" t="s">
        <v>44</v>
      </c>
      <c r="B138" s="49" t="s">
        <v>542</v>
      </c>
      <c r="C138" s="51">
        <f>+C139+C140+C141+C142</f>
        <v>0</v>
      </c>
    </row>
    <row r="139" spans="1:3" ht="12" customHeight="1">
      <c r="A139" s="24" t="s">
        <v>45</v>
      </c>
      <c r="B139" s="25" t="s">
        <v>543</v>
      </c>
      <c r="C139" s="14"/>
    </row>
    <row r="140" spans="1:3" ht="12" customHeight="1">
      <c r="A140" s="24" t="s">
        <v>46</v>
      </c>
      <c r="B140" s="25" t="s">
        <v>544</v>
      </c>
      <c r="C140" s="14"/>
    </row>
    <row r="141" spans="1:3" ht="12" customHeight="1">
      <c r="A141" s="24" t="s">
        <v>47</v>
      </c>
      <c r="B141" s="25" t="s">
        <v>545</v>
      </c>
      <c r="C141" s="14"/>
    </row>
    <row r="142" spans="1:3" ht="12" customHeight="1" thickBot="1">
      <c r="A142" s="24" t="s">
        <v>454</v>
      </c>
      <c r="B142" s="25" t="s">
        <v>546</v>
      </c>
      <c r="C142" s="14"/>
    </row>
    <row r="143" spans="1:9" ht="15" customHeight="1" thickBot="1">
      <c r="A143" s="11" t="s">
        <v>94</v>
      </c>
      <c r="B143" s="49" t="s">
        <v>547</v>
      </c>
      <c r="C143" s="455">
        <f>+C124+C128+C133+C138</f>
        <v>0</v>
      </c>
      <c r="F143" s="456"/>
      <c r="G143" s="457"/>
      <c r="H143" s="457"/>
      <c r="I143" s="457"/>
    </row>
    <row r="144" spans="1:3" s="437" customFormat="1" ht="12.75" customHeight="1" thickBot="1">
      <c r="A144" s="52" t="s">
        <v>48</v>
      </c>
      <c r="B144" s="33" t="s">
        <v>548</v>
      </c>
      <c r="C144" s="455">
        <f>+C123+C143</f>
        <v>95713</v>
      </c>
    </row>
    <row r="145" ht="7.5" customHeight="1"/>
    <row r="146" spans="1:3" ht="15.75">
      <c r="A146" s="666" t="s">
        <v>549</v>
      </c>
      <c r="B146" s="666"/>
      <c r="C146" s="666"/>
    </row>
    <row r="147" spans="1:3" ht="15" customHeight="1" thickBot="1">
      <c r="A147" s="663" t="s">
        <v>95</v>
      </c>
      <c r="B147" s="663"/>
      <c r="C147" s="1" t="s">
        <v>2</v>
      </c>
    </row>
    <row r="148" spans="1:4" ht="13.5" customHeight="1" thickBot="1">
      <c r="A148" s="11">
        <v>1</v>
      </c>
      <c r="B148" s="47" t="s">
        <v>550</v>
      </c>
      <c r="C148" s="15">
        <f>+C60-C123</f>
        <v>0</v>
      </c>
      <c r="D148" s="458"/>
    </row>
    <row r="149" spans="1:3" ht="27.75" customHeight="1" thickBot="1">
      <c r="A149" s="11" t="s">
        <v>6</v>
      </c>
      <c r="B149" s="47" t="s">
        <v>551</v>
      </c>
      <c r="C149" s="1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Konyár Község Önkormányzat
2014. ÉVI KÖLTSÉGVETÉS
KÖTELEZŐ FELADATAINAK MÉRLEGE &amp;R&amp;"Times New Roman CE,Félkövér dőlt"&amp;11 1.2. melléklet az 5/2014. (II. 05.)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view="pageBreakPreview" zoomScale="60" workbookViewId="0" topLeftCell="A1">
      <selection activeCell="A29" sqref="A29"/>
    </sheetView>
  </sheetViews>
  <sheetFormatPr defaultColWidth="9.00390625" defaultRowHeight="12.75"/>
  <cols>
    <col min="1" max="1" width="88.625" style="230" customWidth="1"/>
    <col min="2" max="2" width="27.875" style="230" customWidth="1"/>
    <col min="3" max="16384" width="9.375" style="230" customWidth="1"/>
  </cols>
  <sheetData>
    <row r="1" spans="1:2" ht="47.25" customHeight="1">
      <c r="A1" s="711" t="s">
        <v>355</v>
      </c>
      <c r="B1" s="711"/>
    </row>
    <row r="2" spans="1:2" ht="22.5" customHeight="1" thickBot="1">
      <c r="A2" s="229"/>
      <c r="B2" s="231" t="s">
        <v>257</v>
      </c>
    </row>
    <row r="3" spans="1:2" s="234" customFormat="1" ht="24" customHeight="1" thickBot="1">
      <c r="A3" s="232" t="s">
        <v>258</v>
      </c>
      <c r="B3" s="233" t="s">
        <v>389</v>
      </c>
    </row>
    <row r="4" spans="1:2" s="237" customFormat="1" ht="13.5" thickBot="1">
      <c r="A4" s="235">
        <v>1</v>
      </c>
      <c r="B4" s="236">
        <v>2</v>
      </c>
    </row>
    <row r="5" spans="1:2" ht="12.75" customHeight="1">
      <c r="A5" s="239" t="s">
        <v>259</v>
      </c>
      <c r="B5" s="238">
        <v>5113352</v>
      </c>
    </row>
    <row r="6" spans="1:2" ht="12.75">
      <c r="A6" s="239" t="s">
        <v>260</v>
      </c>
      <c r="B6" s="238">
        <v>5166546</v>
      </c>
    </row>
    <row r="7" spans="1:2" ht="12.75">
      <c r="A7" s="239" t="s">
        <v>261</v>
      </c>
      <c r="B7" s="238">
        <v>3118006</v>
      </c>
    </row>
    <row r="8" spans="1:2" ht="12.75">
      <c r="A8" s="239" t="s">
        <v>262</v>
      </c>
      <c r="B8" s="238">
        <v>2165060</v>
      </c>
    </row>
    <row r="9" spans="1:2" ht="12.75">
      <c r="A9" s="239" t="s">
        <v>379</v>
      </c>
      <c r="B9" s="238">
        <v>6048000</v>
      </c>
    </row>
    <row r="10" spans="1:2" ht="12.75">
      <c r="A10" s="239" t="s">
        <v>387</v>
      </c>
      <c r="B10" s="238">
        <v>27585380</v>
      </c>
    </row>
    <row r="11" spans="1:2" ht="12.75">
      <c r="A11" s="239" t="s">
        <v>388</v>
      </c>
      <c r="B11" s="238"/>
    </row>
    <row r="12" spans="1:2" ht="12.75">
      <c r="A12" s="239" t="s">
        <v>263</v>
      </c>
      <c r="B12" s="238">
        <v>21021618</v>
      </c>
    </row>
    <row r="13" spans="1:2" ht="12.75">
      <c r="A13" s="239" t="s">
        <v>380</v>
      </c>
      <c r="B13" s="238">
        <v>884800</v>
      </c>
    </row>
    <row r="14" spans="1:2" ht="12.75">
      <c r="A14" s="239" t="s">
        <v>381</v>
      </c>
      <c r="B14" s="238">
        <v>884800</v>
      </c>
    </row>
    <row r="15" spans="1:2" ht="12.75">
      <c r="A15" s="239" t="s">
        <v>382</v>
      </c>
      <c r="B15" s="238">
        <v>1384000</v>
      </c>
    </row>
    <row r="16" spans="1:2" ht="12.75">
      <c r="A16" s="239" t="s">
        <v>383</v>
      </c>
      <c r="B16" s="238">
        <v>2030000</v>
      </c>
    </row>
    <row r="17" spans="1:2" ht="12.75">
      <c r="A17" s="239" t="s">
        <v>384</v>
      </c>
      <c r="B17" s="238"/>
    </row>
    <row r="18" spans="1:2" ht="12.75">
      <c r="A18" s="239" t="s">
        <v>385</v>
      </c>
      <c r="B18" s="238">
        <v>2553600</v>
      </c>
    </row>
    <row r="19" spans="1:2" ht="12.75">
      <c r="A19" s="239" t="s">
        <v>386</v>
      </c>
      <c r="B19" s="238">
        <v>200000</v>
      </c>
    </row>
    <row r="20" spans="1:2" ht="12.75">
      <c r="A20" s="239"/>
      <c r="B20" s="238"/>
    </row>
    <row r="21" spans="1:2" ht="12.75">
      <c r="A21" s="239"/>
      <c r="B21" s="238"/>
    </row>
    <row r="22" spans="1:2" ht="12.75">
      <c r="A22" s="239"/>
      <c r="B22" s="238"/>
    </row>
    <row r="23" spans="1:2" ht="13.5" thickBot="1">
      <c r="A23" s="240"/>
      <c r="B23" s="238"/>
    </row>
    <row r="24" spans="1:2" s="243" customFormat="1" ht="19.5" customHeight="1" thickBot="1">
      <c r="A24" s="241" t="s">
        <v>215</v>
      </c>
      <c r="B24" s="242">
        <f>SUM(B5:B23)</f>
        <v>78155162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 az 5/2014. (II. 05. 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workbookViewId="0" topLeftCell="A1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15" t="s">
        <v>353</v>
      </c>
      <c r="B1" s="715"/>
      <c r="C1" s="715"/>
      <c r="D1" s="715"/>
    </row>
    <row r="2" spans="1:4" ht="17.25" customHeight="1">
      <c r="A2" s="252"/>
      <c r="B2" s="252"/>
      <c r="C2" s="252"/>
      <c r="D2" s="252"/>
    </row>
    <row r="3" spans="1:4" ht="13.5" thickBot="1">
      <c r="A3" s="253"/>
      <c r="B3" s="253"/>
      <c r="C3" s="712" t="s">
        <v>217</v>
      </c>
      <c r="D3" s="712"/>
    </row>
    <row r="4" spans="1:4" ht="42.75" customHeight="1" thickBot="1">
      <c r="A4" s="254" t="s">
        <v>3</v>
      </c>
      <c r="B4" s="255" t="s">
        <v>267</v>
      </c>
      <c r="C4" s="255" t="s">
        <v>268</v>
      </c>
      <c r="D4" s="256" t="s">
        <v>269</v>
      </c>
    </row>
    <row r="5" spans="1:4" ht="15.75" customHeight="1">
      <c r="A5" s="257" t="s">
        <v>5</v>
      </c>
      <c r="B5" s="258" t="s">
        <v>270</v>
      </c>
      <c r="C5" s="258" t="s">
        <v>271</v>
      </c>
      <c r="D5" s="259">
        <v>200</v>
      </c>
    </row>
    <row r="6" spans="1:4" ht="15.75" customHeight="1">
      <c r="A6" s="260" t="s">
        <v>6</v>
      </c>
      <c r="B6" s="261" t="s">
        <v>272</v>
      </c>
      <c r="C6" s="261" t="s">
        <v>271</v>
      </c>
      <c r="D6" s="262">
        <v>600</v>
      </c>
    </row>
    <row r="7" spans="1:4" ht="15.75" customHeight="1">
      <c r="A7" s="260" t="s">
        <v>12</v>
      </c>
      <c r="B7" s="261" t="s">
        <v>273</v>
      </c>
      <c r="C7" s="261" t="s">
        <v>271</v>
      </c>
      <c r="D7" s="262">
        <v>200</v>
      </c>
    </row>
    <row r="8" spans="1:4" ht="15.75" customHeight="1">
      <c r="A8" s="260" t="s">
        <v>92</v>
      </c>
      <c r="B8" s="261" t="s">
        <v>274</v>
      </c>
      <c r="C8" s="261" t="s">
        <v>271</v>
      </c>
      <c r="D8" s="262">
        <v>100</v>
      </c>
    </row>
    <row r="9" spans="1:4" ht="15.75" customHeight="1">
      <c r="A9" s="260" t="s">
        <v>25</v>
      </c>
      <c r="B9" s="261" t="s">
        <v>275</v>
      </c>
      <c r="C9" s="261" t="s">
        <v>271</v>
      </c>
      <c r="D9" s="262">
        <v>100</v>
      </c>
    </row>
    <row r="10" spans="1:4" ht="15.75" customHeight="1">
      <c r="A10" s="260" t="s">
        <v>36</v>
      </c>
      <c r="B10" s="261" t="s">
        <v>354</v>
      </c>
      <c r="C10" s="261" t="s">
        <v>271</v>
      </c>
      <c r="D10" s="262">
        <v>200</v>
      </c>
    </row>
    <row r="11" spans="1:4" ht="15.75" customHeight="1">
      <c r="A11" s="260" t="s">
        <v>93</v>
      </c>
      <c r="B11" s="261" t="s">
        <v>276</v>
      </c>
      <c r="C11" s="261" t="s">
        <v>271</v>
      </c>
      <c r="D11" s="262">
        <v>274</v>
      </c>
    </row>
    <row r="12" spans="1:4" ht="15.75" customHeight="1">
      <c r="A12" s="260" t="s">
        <v>44</v>
      </c>
      <c r="B12" s="261" t="s">
        <v>610</v>
      </c>
      <c r="C12" s="261" t="s">
        <v>271</v>
      </c>
      <c r="D12" s="262">
        <v>200</v>
      </c>
    </row>
    <row r="13" spans="1:4" ht="15.75" customHeight="1">
      <c r="A13" s="260" t="s">
        <v>94</v>
      </c>
      <c r="B13" s="261"/>
      <c r="C13" s="261"/>
      <c r="D13" s="262"/>
    </row>
    <row r="14" spans="1:4" ht="15.75" customHeight="1">
      <c r="A14" s="260" t="s">
        <v>48</v>
      </c>
      <c r="B14" s="261"/>
      <c r="C14" s="261"/>
      <c r="D14" s="262"/>
    </row>
    <row r="15" spans="1:4" ht="15.75" customHeight="1">
      <c r="A15" s="260" t="s">
        <v>49</v>
      </c>
      <c r="B15" s="261"/>
      <c r="C15" s="261"/>
      <c r="D15" s="262"/>
    </row>
    <row r="16" spans="1:4" ht="15.75" customHeight="1">
      <c r="A16" s="260" t="s">
        <v>55</v>
      </c>
      <c r="B16" s="261"/>
      <c r="C16" s="261"/>
      <c r="D16" s="262"/>
    </row>
    <row r="17" spans="1:4" ht="15.75" customHeight="1">
      <c r="A17" s="260" t="s">
        <v>56</v>
      </c>
      <c r="B17" s="261"/>
      <c r="C17" s="261"/>
      <c r="D17" s="262"/>
    </row>
    <row r="18" spans="1:4" ht="15.75" customHeight="1">
      <c r="A18" s="260" t="s">
        <v>57</v>
      </c>
      <c r="B18" s="261"/>
      <c r="C18" s="261"/>
      <c r="D18" s="262"/>
    </row>
    <row r="19" spans="1:4" ht="15.75" customHeight="1">
      <c r="A19" s="260" t="s">
        <v>118</v>
      </c>
      <c r="B19" s="261"/>
      <c r="C19" s="261"/>
      <c r="D19" s="262"/>
    </row>
    <row r="20" spans="1:4" ht="15.75" customHeight="1">
      <c r="A20" s="260" t="s">
        <v>120</v>
      </c>
      <c r="B20" s="261"/>
      <c r="C20" s="261"/>
      <c r="D20" s="262"/>
    </row>
    <row r="21" spans="1:4" ht="15.75" customHeight="1">
      <c r="A21" s="260" t="s">
        <v>122</v>
      </c>
      <c r="B21" s="261"/>
      <c r="C21" s="261"/>
      <c r="D21" s="262"/>
    </row>
    <row r="22" spans="1:4" ht="15.75" customHeight="1">
      <c r="A22" s="260" t="s">
        <v>125</v>
      </c>
      <c r="B22" s="261"/>
      <c r="C22" s="261"/>
      <c r="D22" s="262"/>
    </row>
    <row r="23" spans="1:4" ht="15.75" customHeight="1">
      <c r="A23" s="260" t="s">
        <v>128</v>
      </c>
      <c r="B23" s="261"/>
      <c r="C23" s="261"/>
      <c r="D23" s="262"/>
    </row>
    <row r="24" spans="1:4" ht="15.75" customHeight="1">
      <c r="A24" s="260" t="s">
        <v>131</v>
      </c>
      <c r="B24" s="261"/>
      <c r="C24" s="261"/>
      <c r="D24" s="262"/>
    </row>
    <row r="25" spans="1:4" ht="15.75" customHeight="1">
      <c r="A25" s="260" t="s">
        <v>134</v>
      </c>
      <c r="B25" s="261"/>
      <c r="C25" s="261"/>
      <c r="D25" s="262"/>
    </row>
    <row r="26" spans="1:4" ht="15.75" customHeight="1">
      <c r="A26" s="260" t="s">
        <v>135</v>
      </c>
      <c r="B26" s="261"/>
      <c r="C26" s="261"/>
      <c r="D26" s="262"/>
    </row>
    <row r="27" spans="1:4" ht="15.75" customHeight="1">
      <c r="A27" s="260" t="s">
        <v>138</v>
      </c>
      <c r="B27" s="261"/>
      <c r="C27" s="261"/>
      <c r="D27" s="262"/>
    </row>
    <row r="28" spans="1:4" ht="15.75" customHeight="1">
      <c r="A28" s="260" t="s">
        <v>141</v>
      </c>
      <c r="B28" s="261"/>
      <c r="C28" s="261"/>
      <c r="D28" s="262"/>
    </row>
    <row r="29" spans="1:4" ht="15.75" customHeight="1">
      <c r="A29" s="260" t="s">
        <v>144</v>
      </c>
      <c r="B29" s="261"/>
      <c r="C29" s="261"/>
      <c r="D29" s="262"/>
    </row>
    <row r="30" spans="1:4" ht="15.75" customHeight="1">
      <c r="A30" s="260" t="s">
        <v>147</v>
      </c>
      <c r="B30" s="261"/>
      <c r="C30" s="261"/>
      <c r="D30" s="262"/>
    </row>
    <row r="31" spans="1:4" ht="15.75" customHeight="1">
      <c r="A31" s="260" t="s">
        <v>150</v>
      </c>
      <c r="B31" s="261"/>
      <c r="C31" s="261"/>
      <c r="D31" s="262"/>
    </row>
    <row r="32" spans="1:4" ht="15.75" customHeight="1">
      <c r="A32" s="260" t="s">
        <v>189</v>
      </c>
      <c r="B32" s="261"/>
      <c r="C32" s="261"/>
      <c r="D32" s="262"/>
    </row>
    <row r="33" spans="1:4" ht="15.75" customHeight="1">
      <c r="A33" s="260" t="s">
        <v>190</v>
      </c>
      <c r="B33" s="261"/>
      <c r="C33" s="261"/>
      <c r="D33" s="262"/>
    </row>
    <row r="34" spans="1:4" ht="15.75" customHeight="1">
      <c r="A34" s="260" t="s">
        <v>193</v>
      </c>
      <c r="B34" s="261"/>
      <c r="C34" s="261"/>
      <c r="D34" s="263"/>
    </row>
    <row r="35" spans="1:4" ht="15.75" customHeight="1">
      <c r="A35" s="260" t="s">
        <v>194</v>
      </c>
      <c r="B35" s="261"/>
      <c r="C35" s="261"/>
      <c r="D35" s="263"/>
    </row>
    <row r="36" spans="1:4" ht="15.75" customHeight="1">
      <c r="A36" s="260" t="s">
        <v>277</v>
      </c>
      <c r="B36" s="261"/>
      <c r="C36" s="261"/>
      <c r="D36" s="263"/>
    </row>
    <row r="37" spans="1:4" ht="15.75" customHeight="1" thickBot="1">
      <c r="A37" s="264" t="s">
        <v>278</v>
      </c>
      <c r="B37" s="265"/>
      <c r="C37" s="265"/>
      <c r="D37" s="266"/>
    </row>
    <row r="38" spans="1:4" ht="15.75" customHeight="1" thickBot="1">
      <c r="A38" s="713" t="s">
        <v>215</v>
      </c>
      <c r="B38" s="714"/>
      <c r="C38" s="267"/>
      <c r="D38" s="268">
        <f>SUM(D5:D37)</f>
        <v>1874</v>
      </c>
    </row>
    <row r="39" ht="12.75">
      <c r="A39" t="s">
        <v>279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 az 5/2014. (II. 05.)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0" workbookViewId="0" topLeftCell="A1">
      <selection activeCell="K5" sqref="K5"/>
    </sheetView>
  </sheetViews>
  <sheetFormatPr defaultColWidth="9.00390625" defaultRowHeight="12.75"/>
  <cols>
    <col min="1" max="1" width="8.125" style="411" customWidth="1"/>
    <col min="2" max="2" width="33.00390625" style="409" customWidth="1"/>
    <col min="3" max="6" width="0" style="409" hidden="1" customWidth="1"/>
    <col min="7" max="7" width="0" style="410" hidden="1" customWidth="1"/>
    <col min="8" max="10" width="0" style="409" hidden="1" customWidth="1"/>
    <col min="11" max="11" width="12.50390625" style="409" customWidth="1"/>
    <col min="12" max="12" width="15.875" style="409" customWidth="1"/>
    <col min="13" max="16384" width="13.50390625" style="409" customWidth="1"/>
  </cols>
  <sheetData>
    <row r="1" spans="1:12" ht="12.75">
      <c r="A1" s="716" t="s">
        <v>358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</row>
    <row r="2" spans="1:12" ht="12.75">
      <c r="A2" s="716" t="s">
        <v>630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1:12" ht="12.75">
      <c r="A3" s="716" t="s">
        <v>554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</row>
    <row r="4" spans="1:12" ht="12.75">
      <c r="A4" s="716"/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</row>
    <row r="5" spans="1:6" ht="12.75">
      <c r="A5" s="717"/>
      <c r="B5" s="717"/>
      <c r="C5" s="410"/>
      <c r="D5" s="410"/>
      <c r="E5" s="410"/>
      <c r="F5" s="410"/>
    </row>
    <row r="6" spans="3:6" ht="12.75">
      <c r="C6" s="410"/>
      <c r="D6" s="410"/>
      <c r="E6" s="410"/>
      <c r="F6" s="410"/>
    </row>
    <row r="7" spans="3:12" ht="12.75">
      <c r="C7" s="410"/>
      <c r="D7" s="410"/>
      <c r="E7" s="410"/>
      <c r="F7" s="410"/>
      <c r="H7" s="718"/>
      <c r="I7" s="718"/>
      <c r="J7" s="718"/>
      <c r="K7" s="718"/>
      <c r="L7" s="412"/>
    </row>
    <row r="8" spans="1:17" ht="12.75">
      <c r="A8" s="413" t="s">
        <v>555</v>
      </c>
      <c r="D8" s="410"/>
      <c r="E8" s="410" t="s">
        <v>359</v>
      </c>
      <c r="F8" s="410"/>
      <c r="L8" s="412" t="s">
        <v>360</v>
      </c>
      <c r="P8" s="412"/>
      <c r="Q8" s="412"/>
    </row>
    <row r="9" spans="1:12" ht="12.75" customHeight="1">
      <c r="A9" s="414" t="s">
        <v>361</v>
      </c>
      <c r="B9" s="720" t="s">
        <v>218</v>
      </c>
      <c r="C9" s="721" t="s">
        <v>362</v>
      </c>
      <c r="D9" s="722" t="s">
        <v>363</v>
      </c>
      <c r="E9" s="722" t="s">
        <v>364</v>
      </c>
      <c r="F9" s="722" t="s">
        <v>365</v>
      </c>
      <c r="G9" s="723" t="s">
        <v>366</v>
      </c>
      <c r="H9" s="719"/>
      <c r="I9" s="719"/>
      <c r="J9" s="719" t="s">
        <v>367</v>
      </c>
      <c r="K9" s="725" t="s">
        <v>368</v>
      </c>
      <c r="L9" s="725" t="s">
        <v>369</v>
      </c>
    </row>
    <row r="10" spans="1:12" ht="12.75">
      <c r="A10" s="414" t="s">
        <v>370</v>
      </c>
      <c r="B10" s="720"/>
      <c r="C10" s="721"/>
      <c r="D10" s="722"/>
      <c r="E10" s="722"/>
      <c r="F10" s="722"/>
      <c r="G10" s="722"/>
      <c r="H10" s="719"/>
      <c r="I10" s="719"/>
      <c r="J10" s="719"/>
      <c r="K10" s="725"/>
      <c r="L10" s="725"/>
    </row>
    <row r="11" spans="1:12" ht="12.75" customHeight="1" hidden="1">
      <c r="A11" s="415"/>
      <c r="B11" s="416"/>
      <c r="C11" s="417"/>
      <c r="D11" s="417"/>
      <c r="E11" s="417"/>
      <c r="F11" s="417"/>
      <c r="G11" s="417"/>
      <c r="H11" s="416"/>
      <c r="I11" s="416"/>
      <c r="J11" s="417"/>
      <c r="K11" s="417"/>
      <c r="L11" s="417"/>
    </row>
    <row r="12" spans="1:12" ht="12.75" customHeight="1">
      <c r="A12" s="460" t="s">
        <v>556</v>
      </c>
      <c r="B12" s="461" t="s">
        <v>557</v>
      </c>
      <c r="C12" s="417"/>
      <c r="D12" s="417"/>
      <c r="E12" s="417"/>
      <c r="F12" s="417"/>
      <c r="G12" s="417"/>
      <c r="H12" s="416"/>
      <c r="I12" s="416"/>
      <c r="J12" s="417"/>
      <c r="K12" s="417"/>
      <c r="L12" s="417"/>
    </row>
    <row r="13" spans="1:12" ht="12.75">
      <c r="A13" s="415"/>
      <c r="B13" s="416" t="s">
        <v>371</v>
      </c>
      <c r="C13" s="417">
        <v>20168</v>
      </c>
      <c r="D13" s="417">
        <v>22488</v>
      </c>
      <c r="E13" s="417">
        <v>23872</v>
      </c>
      <c r="F13" s="417">
        <v>22260</v>
      </c>
      <c r="G13" s="417">
        <v>21828</v>
      </c>
      <c r="H13" s="416"/>
      <c r="I13" s="417"/>
      <c r="J13" s="417">
        <v>22551</v>
      </c>
      <c r="K13" s="417">
        <v>3600</v>
      </c>
      <c r="L13" s="417">
        <v>3600</v>
      </c>
    </row>
    <row r="14" spans="1:12" ht="12.75" customHeight="1">
      <c r="A14" s="460" t="s">
        <v>558</v>
      </c>
      <c r="B14" s="461" t="s">
        <v>559</v>
      </c>
      <c r="C14" s="417"/>
      <c r="D14" s="417"/>
      <c r="E14" s="417"/>
      <c r="F14" s="417"/>
      <c r="G14" s="417"/>
      <c r="H14" s="416"/>
      <c r="I14" s="416"/>
      <c r="J14" s="417"/>
      <c r="K14" s="417"/>
      <c r="L14" s="417"/>
    </row>
    <row r="15" spans="1:12" ht="12.75">
      <c r="A15" s="415"/>
      <c r="B15" s="416" t="s">
        <v>372</v>
      </c>
      <c r="C15" s="417">
        <v>85816</v>
      </c>
      <c r="D15" s="417">
        <v>104468</v>
      </c>
      <c r="E15" s="417">
        <v>101949</v>
      </c>
      <c r="F15" s="417">
        <v>139294</v>
      </c>
      <c r="G15" s="417">
        <v>128414</v>
      </c>
      <c r="H15" s="416"/>
      <c r="I15" s="417"/>
      <c r="J15" s="417">
        <v>139694</v>
      </c>
      <c r="K15" s="417">
        <v>14000</v>
      </c>
      <c r="L15" s="417">
        <v>14000</v>
      </c>
    </row>
    <row r="16" spans="1:12" ht="12.75">
      <c r="A16" s="418"/>
      <c r="B16" s="419" t="s">
        <v>373</v>
      </c>
      <c r="C16" s="420">
        <f>SUM(C13:C15)</f>
        <v>105984</v>
      </c>
      <c r="D16" s="420">
        <f>SUM(D13:D15)</f>
        <v>126956</v>
      </c>
      <c r="E16" s="420">
        <f>SUM(E13:E15)</f>
        <v>125821</v>
      </c>
      <c r="F16" s="420">
        <f>SUM(F13:F15)</f>
        <v>161554</v>
      </c>
      <c r="G16" s="420" t="e">
        <f>#REF!+G13+G15</f>
        <v>#REF!</v>
      </c>
      <c r="H16" s="420" t="e">
        <f>#REF!+H13+H15</f>
        <v>#REF!</v>
      </c>
      <c r="I16" s="420" t="e">
        <f>#REF!+I13+I15</f>
        <v>#REF!</v>
      </c>
      <c r="J16" s="420" t="e">
        <f>#REF!+J13+J15</f>
        <v>#REF!</v>
      </c>
      <c r="K16" s="420">
        <f>K13+K15</f>
        <v>17600</v>
      </c>
      <c r="L16" s="420">
        <f>L13+L15</f>
        <v>17600</v>
      </c>
    </row>
    <row r="17" spans="3:12" ht="12.75">
      <c r="C17" s="410"/>
      <c r="D17" s="410"/>
      <c r="E17" s="410"/>
      <c r="F17" s="410"/>
      <c r="I17" s="421"/>
      <c r="J17" s="410"/>
      <c r="K17" s="410"/>
      <c r="L17" s="410"/>
    </row>
    <row r="18" spans="1:12" ht="12.75">
      <c r="A18" s="413" t="s">
        <v>561</v>
      </c>
      <c r="C18" s="410"/>
      <c r="D18" s="410"/>
      <c r="E18" s="410"/>
      <c r="F18" s="410"/>
      <c r="I18" s="421"/>
      <c r="J18" s="410"/>
      <c r="K18" s="410"/>
      <c r="L18" s="410"/>
    </row>
    <row r="19" spans="1:12" ht="12.75">
      <c r="A19" s="422"/>
      <c r="B19" s="423"/>
      <c r="C19" s="424"/>
      <c r="D19" s="424"/>
      <c r="E19" s="424"/>
      <c r="F19" s="424"/>
      <c r="G19" s="424"/>
      <c r="I19" s="421"/>
      <c r="J19" s="410"/>
      <c r="K19" s="410"/>
      <c r="L19" s="410"/>
    </row>
    <row r="20" spans="1:12" ht="12.75">
      <c r="A20" s="459" t="s">
        <v>562</v>
      </c>
      <c r="B20" s="416" t="s">
        <v>376</v>
      </c>
      <c r="C20" s="417">
        <v>30783</v>
      </c>
      <c r="D20" s="417">
        <v>36384</v>
      </c>
      <c r="E20" s="417">
        <v>42000</v>
      </c>
      <c r="F20" s="417">
        <v>45935</v>
      </c>
      <c r="G20" s="417">
        <v>46623</v>
      </c>
      <c r="H20" s="416"/>
      <c r="I20" s="417"/>
      <c r="J20" s="417">
        <v>51060</v>
      </c>
      <c r="K20" s="417">
        <v>5000</v>
      </c>
      <c r="L20" s="417">
        <v>5000</v>
      </c>
    </row>
    <row r="21" spans="1:12" ht="12.75">
      <c r="A21" s="415"/>
      <c r="B21" s="419" t="s">
        <v>373</v>
      </c>
      <c r="C21" s="420">
        <f>SUM(C20:C20)</f>
        <v>30783</v>
      </c>
      <c r="D21" s="420">
        <f>SUM(D20:D20)</f>
        <v>36384</v>
      </c>
      <c r="E21" s="420">
        <f>SUM(E20:E20)</f>
        <v>42000</v>
      </c>
      <c r="F21" s="420">
        <f>SUM(F20:F20)</f>
        <v>45935</v>
      </c>
      <c r="G21" s="420" t="e">
        <f>G20+#REF!+#REF!+#REF!</f>
        <v>#REF!</v>
      </c>
      <c r="H21" s="420" t="e">
        <f>H20+#REF!+#REF!+#REF!</f>
        <v>#REF!</v>
      </c>
      <c r="I21" s="420" t="e">
        <f>I20+#REF!+#REF!+#REF!</f>
        <v>#REF!</v>
      </c>
      <c r="J21" s="420" t="e">
        <f>J20+#REF!+#REF!+#REF!</f>
        <v>#REF!</v>
      </c>
      <c r="K21" s="420">
        <f>SUM(K20:K20)</f>
        <v>5000</v>
      </c>
      <c r="L21" s="420">
        <f>SUM(L20:L20)</f>
        <v>5000</v>
      </c>
    </row>
    <row r="22" spans="3:12" ht="12.75">
      <c r="C22" s="410"/>
      <c r="D22" s="410"/>
      <c r="E22" s="410"/>
      <c r="F22" s="410"/>
      <c r="I22" s="421"/>
      <c r="J22" s="410"/>
      <c r="K22" s="410"/>
      <c r="L22" s="410"/>
    </row>
    <row r="23" spans="3:12" ht="12.75">
      <c r="C23" s="410"/>
      <c r="D23" s="410"/>
      <c r="E23" s="410"/>
      <c r="F23" s="410"/>
      <c r="I23" s="421"/>
      <c r="J23" s="410"/>
      <c r="K23" s="410"/>
      <c r="L23" s="410"/>
    </row>
    <row r="24" spans="1:12" ht="12.75">
      <c r="A24" s="413" t="s">
        <v>560</v>
      </c>
      <c r="C24" s="410"/>
      <c r="D24" s="410"/>
      <c r="E24" s="410"/>
      <c r="F24" s="410"/>
      <c r="I24" s="421"/>
      <c r="J24" s="410"/>
      <c r="K24" s="410"/>
      <c r="L24" s="410"/>
    </row>
    <row r="25" spans="1:12" ht="12.75">
      <c r="A25" s="422"/>
      <c r="B25" s="423"/>
      <c r="C25" s="424"/>
      <c r="D25" s="424"/>
      <c r="E25" s="424"/>
      <c r="F25" s="424"/>
      <c r="G25" s="424"/>
      <c r="I25" s="421"/>
      <c r="J25" s="410"/>
      <c r="K25" s="410"/>
      <c r="L25" s="410"/>
    </row>
    <row r="26" spans="1:12" ht="12.75">
      <c r="A26" s="415"/>
      <c r="B26" s="416" t="s">
        <v>374</v>
      </c>
      <c r="C26" s="417">
        <v>3644</v>
      </c>
      <c r="D26" s="417">
        <v>6707</v>
      </c>
      <c r="E26" s="417">
        <v>3985</v>
      </c>
      <c r="F26" s="417">
        <v>3634</v>
      </c>
      <c r="G26" s="417">
        <v>4312</v>
      </c>
      <c r="H26" s="416"/>
      <c r="I26" s="417"/>
      <c r="J26" s="417">
        <v>3122</v>
      </c>
      <c r="K26" s="417">
        <v>370</v>
      </c>
      <c r="L26" s="417">
        <v>300</v>
      </c>
    </row>
    <row r="27" spans="1:12" ht="12.75">
      <c r="A27" s="415"/>
      <c r="B27" s="416" t="s">
        <v>375</v>
      </c>
      <c r="C27" s="417"/>
      <c r="D27" s="417">
        <v>68</v>
      </c>
      <c r="E27" s="417">
        <v>730</v>
      </c>
      <c r="F27" s="417"/>
      <c r="G27" s="417">
        <v>806</v>
      </c>
      <c r="H27" s="416"/>
      <c r="I27" s="417"/>
      <c r="J27" s="417">
        <v>533</v>
      </c>
      <c r="K27" s="417">
        <v>500</v>
      </c>
      <c r="L27" s="417">
        <v>100</v>
      </c>
    </row>
    <row r="28" spans="1:12" ht="12.75">
      <c r="A28" s="418"/>
      <c r="B28" s="419" t="s">
        <v>373</v>
      </c>
      <c r="C28" s="420">
        <f>SUM(C26:C27)</f>
        <v>3644</v>
      </c>
      <c r="D28" s="420">
        <f>SUM(D26:D27)</f>
        <v>6775</v>
      </c>
      <c r="E28" s="420">
        <f>SUM(E26:E27)</f>
        <v>4715</v>
      </c>
      <c r="F28" s="420">
        <f>SUM(F26:F27)</f>
        <v>3634</v>
      </c>
      <c r="G28" s="420" t="e">
        <f>G26+#REF!+#REF!+G27+#REF!</f>
        <v>#REF!</v>
      </c>
      <c r="H28" s="420" t="e">
        <f>H26+#REF!+#REF!+H27+#REF!</f>
        <v>#REF!</v>
      </c>
      <c r="I28" s="420" t="e">
        <f>I26+#REF!+#REF!+I27+#REF!</f>
        <v>#REF!</v>
      </c>
      <c r="J28" s="420" t="e">
        <f>J26+#REF!+#REF!+J27+#REF!</f>
        <v>#REF!</v>
      </c>
      <c r="K28" s="420">
        <f>SUM(K26:K27)</f>
        <v>870</v>
      </c>
      <c r="L28" s="420">
        <f>SUM(L26:L27)</f>
        <v>400</v>
      </c>
    </row>
    <row r="29" spans="3:12" ht="12.75">
      <c r="C29" s="410"/>
      <c r="D29" s="410"/>
      <c r="E29" s="410"/>
      <c r="F29" s="410"/>
      <c r="I29" s="421"/>
      <c r="J29" s="410"/>
      <c r="K29" s="410"/>
      <c r="L29" s="410"/>
    </row>
    <row r="30" spans="1:12" ht="12.75">
      <c r="A30" s="426" t="s">
        <v>377</v>
      </c>
      <c r="B30" s="427"/>
      <c r="C30" s="726" t="e">
        <f>SUM(#REF!+C28+C21+C16)</f>
        <v>#REF!</v>
      </c>
      <c r="D30" s="727" t="e">
        <f>SUM(#REF!+D28+D21+D16)</f>
        <v>#REF!</v>
      </c>
      <c r="E30" s="728" t="e">
        <f>SUM(#REF!+E28+E21+E16)</f>
        <v>#REF!</v>
      </c>
      <c r="F30" s="728" t="e">
        <f>SUM(#REF!+F28+F21+F16)</f>
        <v>#REF!</v>
      </c>
      <c r="G30" s="724" t="e">
        <f>G16+G21+G28+#REF!</f>
        <v>#REF!</v>
      </c>
      <c r="H30" s="425" t="e">
        <f>H16+#REF!+H21+H28+#REF!</f>
        <v>#REF!</v>
      </c>
      <c r="I30" s="425" t="e">
        <f>I16+#REF!+I21+I28+#REF!</f>
        <v>#REF!</v>
      </c>
      <c r="J30" s="724" t="e">
        <f>J16+J21+J28+#REF!</f>
        <v>#REF!</v>
      </c>
      <c r="K30" s="724">
        <f>K16+K21+K28</f>
        <v>23470</v>
      </c>
      <c r="L30" s="724">
        <f>L16+L21+L28</f>
        <v>23000</v>
      </c>
    </row>
    <row r="31" spans="1:12" ht="12.75">
      <c r="A31" s="428" t="s">
        <v>378</v>
      </c>
      <c r="B31" s="429"/>
      <c r="C31" s="726"/>
      <c r="D31" s="727"/>
      <c r="E31" s="728"/>
      <c r="F31" s="728"/>
      <c r="G31" s="724"/>
      <c r="H31" s="425"/>
      <c r="I31" s="425"/>
      <c r="J31" s="724"/>
      <c r="K31" s="724"/>
      <c r="L31" s="724"/>
    </row>
    <row r="32" spans="10:12" ht="12.75">
      <c r="J32" s="410"/>
      <c r="K32" s="410"/>
      <c r="L32" s="410"/>
    </row>
    <row r="33" spans="10:12" ht="12.75">
      <c r="J33" s="410"/>
      <c r="K33" s="410"/>
      <c r="L33" s="410"/>
    </row>
    <row r="34" spans="10:12" ht="12.75">
      <c r="J34" s="410"/>
      <c r="K34" s="410"/>
      <c r="L34" s="410"/>
    </row>
    <row r="35" spans="10:12" ht="12.75">
      <c r="J35" s="410"/>
      <c r="K35" s="410"/>
      <c r="L35" s="410"/>
    </row>
    <row r="36" spans="10:12" ht="12.75">
      <c r="J36" s="410"/>
      <c r="K36" s="410"/>
      <c r="L36" s="410"/>
    </row>
    <row r="37" spans="10:12" ht="12.75">
      <c r="J37" s="410"/>
      <c r="K37" s="410"/>
      <c r="L37" s="410"/>
    </row>
    <row r="38" spans="10:12" ht="12.75">
      <c r="J38" s="410"/>
      <c r="K38" s="410"/>
      <c r="L38" s="410"/>
    </row>
    <row r="39" spans="10:12" ht="12.75">
      <c r="J39" s="410"/>
      <c r="K39" s="410"/>
      <c r="L39" s="410"/>
    </row>
    <row r="40" spans="10:12" ht="12.75">
      <c r="J40" s="410"/>
      <c r="K40" s="410"/>
      <c r="L40" s="410"/>
    </row>
    <row r="41" spans="10:12" ht="12.75">
      <c r="J41" s="410"/>
      <c r="K41" s="410"/>
      <c r="L41" s="410"/>
    </row>
    <row r="42" spans="10:12" ht="12.75">
      <c r="J42" s="410"/>
      <c r="K42" s="410"/>
      <c r="L42" s="410"/>
    </row>
    <row r="43" spans="10:12" ht="12.75">
      <c r="J43" s="410"/>
      <c r="K43" s="410"/>
      <c r="L43" s="410"/>
    </row>
    <row r="44" spans="10:12" ht="12.75">
      <c r="J44" s="410"/>
      <c r="K44" s="410"/>
      <c r="L44" s="410"/>
    </row>
    <row r="45" spans="10:12" ht="12.75">
      <c r="J45" s="410"/>
      <c r="K45" s="410"/>
      <c r="L45" s="410"/>
    </row>
    <row r="46" spans="10:12" ht="12.75">
      <c r="J46" s="410"/>
      <c r="K46" s="410"/>
      <c r="L46" s="410"/>
    </row>
    <row r="47" spans="10:12" ht="12.75">
      <c r="J47" s="410"/>
      <c r="K47" s="410"/>
      <c r="L47" s="410"/>
    </row>
  </sheetData>
  <sheetProtection selectLockedCells="1" selectUnlockedCells="1"/>
  <mergeCells count="24">
    <mergeCell ref="L30:L31"/>
    <mergeCell ref="K9:K10"/>
    <mergeCell ref="L9:L10"/>
    <mergeCell ref="C30:C31"/>
    <mergeCell ref="D30:D31"/>
    <mergeCell ref="E30:E31"/>
    <mergeCell ref="F30:F31"/>
    <mergeCell ref="G30:G31"/>
    <mergeCell ref="J30:J31"/>
    <mergeCell ref="K30:K31"/>
    <mergeCell ref="H7:K7"/>
    <mergeCell ref="J9:J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4"/>
    <mergeCell ref="A5:B5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BreakPreview" zoomScaleNormal="120" zoomScaleSheetLayoutView="100" workbookViewId="0" topLeftCell="A105">
      <selection activeCell="B88" sqref="B88"/>
    </sheetView>
  </sheetViews>
  <sheetFormatPr defaultColWidth="9.00390625" defaultRowHeight="12.75"/>
  <cols>
    <col min="1" max="1" width="9.50390625" style="53" customWidth="1"/>
    <col min="2" max="2" width="91.625" style="53" customWidth="1"/>
    <col min="3" max="3" width="21.625" style="54" customWidth="1"/>
    <col min="4" max="4" width="9.00390625" style="432" customWidth="1"/>
    <col min="5" max="16384" width="9.375" style="432" customWidth="1"/>
  </cols>
  <sheetData>
    <row r="1" spans="1:3" ht="15.75" customHeight="1">
      <c r="A1" s="664" t="s">
        <v>0</v>
      </c>
      <c r="B1" s="664"/>
      <c r="C1" s="664"/>
    </row>
    <row r="2" spans="1:3" ht="15.75" customHeight="1" thickBot="1">
      <c r="A2" s="663" t="s">
        <v>1</v>
      </c>
      <c r="B2" s="663"/>
      <c r="C2" s="1" t="s">
        <v>2</v>
      </c>
    </row>
    <row r="3" spans="1:3" ht="37.5" customHeight="1" thickBot="1">
      <c r="A3" s="2" t="s">
        <v>3</v>
      </c>
      <c r="B3" s="3" t="s">
        <v>4</v>
      </c>
      <c r="C3" s="4" t="s">
        <v>341</v>
      </c>
    </row>
    <row r="4" spans="1:3" s="436" customFormat="1" ht="12" customHeight="1" thickBot="1">
      <c r="A4" s="433">
        <v>1</v>
      </c>
      <c r="B4" s="434">
        <v>2</v>
      </c>
      <c r="C4" s="435">
        <v>3</v>
      </c>
    </row>
    <row r="5" spans="1:3" s="437" customFormat="1" ht="12" customHeight="1" thickBot="1">
      <c r="A5" s="11" t="s">
        <v>5</v>
      </c>
      <c r="B5" s="9" t="s">
        <v>390</v>
      </c>
      <c r="C5" s="15">
        <f>+C6+C7+C8+C9+C10+C11</f>
        <v>3290</v>
      </c>
    </row>
    <row r="6" spans="1:3" s="437" customFormat="1" ht="12" customHeight="1">
      <c r="A6" s="24" t="s">
        <v>62</v>
      </c>
      <c r="B6" s="438" t="s">
        <v>391</v>
      </c>
      <c r="C6" s="26"/>
    </row>
    <row r="7" spans="1:3" s="437" customFormat="1" ht="12" customHeight="1">
      <c r="A7" s="13" t="s">
        <v>64</v>
      </c>
      <c r="B7" s="439" t="s">
        <v>392</v>
      </c>
      <c r="C7" s="20"/>
    </row>
    <row r="8" spans="1:3" s="437" customFormat="1" ht="12" customHeight="1">
      <c r="A8" s="13" t="s">
        <v>66</v>
      </c>
      <c r="B8" s="439" t="s">
        <v>393</v>
      </c>
      <c r="C8" s="20">
        <v>3290</v>
      </c>
    </row>
    <row r="9" spans="1:3" s="437" customFormat="1" ht="12" customHeight="1">
      <c r="A9" s="13" t="s">
        <v>68</v>
      </c>
      <c r="B9" s="439" t="s">
        <v>394</v>
      </c>
      <c r="C9" s="20"/>
    </row>
    <row r="10" spans="1:3" s="437" customFormat="1" ht="12" customHeight="1">
      <c r="A10" s="13" t="s">
        <v>311</v>
      </c>
      <c r="B10" s="439" t="s">
        <v>567</v>
      </c>
      <c r="C10" s="20"/>
    </row>
    <row r="11" spans="1:3" s="437" customFormat="1" ht="12" customHeight="1" thickBot="1">
      <c r="A11" s="27" t="s">
        <v>72</v>
      </c>
      <c r="B11" s="440" t="s">
        <v>395</v>
      </c>
      <c r="C11" s="20"/>
    </row>
    <row r="12" spans="1:3" s="437" customFormat="1" ht="12" customHeight="1" thickBot="1">
      <c r="A12" s="11" t="s">
        <v>6</v>
      </c>
      <c r="B12" s="12" t="s">
        <v>396</v>
      </c>
      <c r="C12" s="15">
        <f>+C13+C14+C15+C16+C17</f>
        <v>0</v>
      </c>
    </row>
    <row r="13" spans="1:3" s="437" customFormat="1" ht="12" customHeight="1">
      <c r="A13" s="24" t="s">
        <v>7</v>
      </c>
      <c r="B13" s="438" t="s">
        <v>397</v>
      </c>
      <c r="C13" s="26"/>
    </row>
    <row r="14" spans="1:3" s="437" customFormat="1" ht="12" customHeight="1">
      <c r="A14" s="13" t="s">
        <v>9</v>
      </c>
      <c r="B14" s="439" t="s">
        <v>398</v>
      </c>
      <c r="C14" s="20"/>
    </row>
    <row r="15" spans="1:3" s="437" customFormat="1" ht="12" customHeight="1">
      <c r="A15" s="13" t="s">
        <v>10</v>
      </c>
      <c r="B15" s="439" t="s">
        <v>399</v>
      </c>
      <c r="C15" s="20"/>
    </row>
    <row r="16" spans="1:3" s="437" customFormat="1" ht="12" customHeight="1">
      <c r="A16" s="13" t="s">
        <v>11</v>
      </c>
      <c r="B16" s="439" t="s">
        <v>400</v>
      </c>
      <c r="C16" s="20"/>
    </row>
    <row r="17" spans="1:3" s="437" customFormat="1" ht="12" customHeight="1">
      <c r="A17" s="13" t="s">
        <v>82</v>
      </c>
      <c r="B17" s="439" t="s">
        <v>568</v>
      </c>
      <c r="C17" s="20"/>
    </row>
    <row r="18" spans="1:3" s="437" customFormat="1" ht="12" customHeight="1" thickBot="1">
      <c r="A18" s="27" t="s">
        <v>83</v>
      </c>
      <c r="B18" s="440" t="s">
        <v>401</v>
      </c>
      <c r="C18" s="28"/>
    </row>
    <row r="19" spans="1:3" s="437" customFormat="1" ht="12" customHeight="1" thickBot="1">
      <c r="A19" s="11" t="s">
        <v>12</v>
      </c>
      <c r="B19" s="9" t="s">
        <v>402</v>
      </c>
      <c r="C19" s="15">
        <f>+C20+C21+C22+C23+C24</f>
        <v>600</v>
      </c>
    </row>
    <row r="20" spans="1:3" s="437" customFormat="1" ht="12" customHeight="1">
      <c r="A20" s="24" t="s">
        <v>13</v>
      </c>
      <c r="B20" s="438" t="s">
        <v>403</v>
      </c>
      <c r="C20" s="26"/>
    </row>
    <row r="21" spans="1:3" s="437" customFormat="1" ht="12" customHeight="1">
      <c r="A21" s="13" t="s">
        <v>15</v>
      </c>
      <c r="B21" s="439" t="s">
        <v>404</v>
      </c>
      <c r="C21" s="20"/>
    </row>
    <row r="22" spans="1:3" s="437" customFormat="1" ht="12" customHeight="1">
      <c r="A22" s="13" t="s">
        <v>17</v>
      </c>
      <c r="B22" s="439" t="s">
        <v>405</v>
      </c>
      <c r="C22" s="20"/>
    </row>
    <row r="23" spans="1:3" s="437" customFormat="1" ht="12" customHeight="1">
      <c r="A23" s="13" t="s">
        <v>19</v>
      </c>
      <c r="B23" s="439" t="s">
        <v>406</v>
      </c>
      <c r="C23" s="20"/>
    </row>
    <row r="24" spans="1:3" s="437" customFormat="1" ht="12" customHeight="1">
      <c r="A24" s="13" t="s">
        <v>21</v>
      </c>
      <c r="B24" s="439" t="s">
        <v>407</v>
      </c>
      <c r="C24" s="20">
        <v>600</v>
      </c>
    </row>
    <row r="25" spans="1:3" s="437" customFormat="1" ht="12" customHeight="1" thickBot="1">
      <c r="A25" s="27" t="s">
        <v>23</v>
      </c>
      <c r="B25" s="440" t="s">
        <v>408</v>
      </c>
      <c r="C25" s="28"/>
    </row>
    <row r="26" spans="1:3" s="437" customFormat="1" ht="12" customHeight="1" thickBot="1">
      <c r="A26" s="11" t="s">
        <v>24</v>
      </c>
      <c r="B26" s="9" t="s">
        <v>409</v>
      </c>
      <c r="C26" s="32">
        <f>+C27+C30+C31+C32</f>
        <v>0</v>
      </c>
    </row>
    <row r="27" spans="1:3" s="437" customFormat="1" ht="12" customHeight="1">
      <c r="A27" s="24" t="s">
        <v>410</v>
      </c>
      <c r="B27" s="438" t="s">
        <v>411</v>
      </c>
      <c r="C27" s="441">
        <f>+C28+C29</f>
        <v>0</v>
      </c>
    </row>
    <row r="28" spans="1:3" s="437" customFormat="1" ht="12" customHeight="1">
      <c r="A28" s="13" t="s">
        <v>412</v>
      </c>
      <c r="B28" s="439" t="s">
        <v>413</v>
      </c>
      <c r="C28" s="20"/>
    </row>
    <row r="29" spans="1:3" s="437" customFormat="1" ht="12" customHeight="1">
      <c r="A29" s="13" t="s">
        <v>414</v>
      </c>
      <c r="B29" s="439" t="s">
        <v>415</v>
      </c>
      <c r="C29" s="20"/>
    </row>
    <row r="30" spans="1:3" s="437" customFormat="1" ht="12" customHeight="1">
      <c r="A30" s="13" t="s">
        <v>416</v>
      </c>
      <c r="B30" s="439" t="s">
        <v>376</v>
      </c>
      <c r="C30" s="20"/>
    </row>
    <row r="31" spans="1:3" s="437" customFormat="1" ht="12" customHeight="1">
      <c r="A31" s="13" t="s">
        <v>417</v>
      </c>
      <c r="B31" s="439" t="s">
        <v>418</v>
      </c>
      <c r="C31" s="20"/>
    </row>
    <row r="32" spans="1:3" s="437" customFormat="1" ht="12" customHeight="1" thickBot="1">
      <c r="A32" s="27" t="s">
        <v>419</v>
      </c>
      <c r="B32" s="440" t="s">
        <v>420</v>
      </c>
      <c r="C32" s="28"/>
    </row>
    <row r="33" spans="1:3" s="437" customFormat="1" ht="12" customHeight="1" thickBot="1">
      <c r="A33" s="11" t="s">
        <v>25</v>
      </c>
      <c r="B33" s="9" t="s">
        <v>421</v>
      </c>
      <c r="C33" s="15">
        <f>SUM(C34:C43)</f>
        <v>952</v>
      </c>
    </row>
    <row r="34" spans="1:3" s="437" customFormat="1" ht="12" customHeight="1">
      <c r="A34" s="24" t="s">
        <v>26</v>
      </c>
      <c r="B34" s="438" t="s">
        <v>422</v>
      </c>
      <c r="C34" s="26"/>
    </row>
    <row r="35" spans="1:3" s="437" customFormat="1" ht="12" customHeight="1">
      <c r="A35" s="13" t="s">
        <v>27</v>
      </c>
      <c r="B35" s="439" t="s">
        <v>423</v>
      </c>
      <c r="C35" s="20">
        <v>750</v>
      </c>
    </row>
    <row r="36" spans="1:3" s="437" customFormat="1" ht="12" customHeight="1">
      <c r="A36" s="13" t="s">
        <v>28</v>
      </c>
      <c r="B36" s="439" t="s">
        <v>424</v>
      </c>
      <c r="C36" s="20"/>
    </row>
    <row r="37" spans="1:3" s="437" customFormat="1" ht="12" customHeight="1">
      <c r="A37" s="13" t="s">
        <v>29</v>
      </c>
      <c r="B37" s="439" t="s">
        <v>569</v>
      </c>
      <c r="C37" s="20"/>
    </row>
    <row r="38" spans="1:3" s="437" customFormat="1" ht="12" customHeight="1">
      <c r="A38" s="13" t="s">
        <v>30</v>
      </c>
      <c r="B38" s="439" t="s">
        <v>426</v>
      </c>
      <c r="C38" s="20"/>
    </row>
    <row r="39" spans="1:3" s="437" customFormat="1" ht="12" customHeight="1">
      <c r="A39" s="13" t="s">
        <v>31</v>
      </c>
      <c r="B39" s="439" t="s">
        <v>427</v>
      </c>
      <c r="C39" s="20">
        <v>202</v>
      </c>
    </row>
    <row r="40" spans="1:3" s="437" customFormat="1" ht="12" customHeight="1">
      <c r="A40" s="13" t="s">
        <v>33</v>
      </c>
      <c r="B40" s="439" t="s">
        <v>428</v>
      </c>
      <c r="C40" s="20"/>
    </row>
    <row r="41" spans="1:3" s="437" customFormat="1" ht="12" customHeight="1">
      <c r="A41" s="13" t="s">
        <v>35</v>
      </c>
      <c r="B41" s="439" t="s">
        <v>429</v>
      </c>
      <c r="C41" s="20"/>
    </row>
    <row r="42" spans="1:3" s="437" customFormat="1" ht="12" customHeight="1">
      <c r="A42" s="13" t="s">
        <v>430</v>
      </c>
      <c r="B42" s="439" t="s">
        <v>431</v>
      </c>
      <c r="C42" s="29"/>
    </row>
    <row r="43" spans="1:3" s="437" customFormat="1" ht="12" customHeight="1" thickBot="1">
      <c r="A43" s="27" t="s">
        <v>432</v>
      </c>
      <c r="B43" s="440" t="s">
        <v>433</v>
      </c>
      <c r="C43" s="442"/>
    </row>
    <row r="44" spans="1:3" s="437" customFormat="1" ht="12" customHeight="1" thickBot="1">
      <c r="A44" s="11" t="s">
        <v>36</v>
      </c>
      <c r="B44" s="9" t="s">
        <v>434</v>
      </c>
      <c r="C44" s="15">
        <f>SUM(C45:C49)</f>
        <v>7869</v>
      </c>
    </row>
    <row r="45" spans="1:3" s="437" customFormat="1" ht="12" customHeight="1">
      <c r="A45" s="24" t="s">
        <v>37</v>
      </c>
      <c r="B45" s="438" t="s">
        <v>435</v>
      </c>
      <c r="C45" s="443"/>
    </row>
    <row r="46" spans="1:3" s="437" customFormat="1" ht="12" customHeight="1">
      <c r="A46" s="13" t="s">
        <v>38</v>
      </c>
      <c r="B46" s="439" t="s">
        <v>565</v>
      </c>
      <c r="C46" s="29">
        <v>7869</v>
      </c>
    </row>
    <row r="47" spans="1:3" s="437" customFormat="1" ht="12" customHeight="1">
      <c r="A47" s="13" t="s">
        <v>437</v>
      </c>
      <c r="B47" s="439" t="s">
        <v>438</v>
      </c>
      <c r="C47" s="29"/>
    </row>
    <row r="48" spans="1:3" s="437" customFormat="1" ht="12" customHeight="1">
      <c r="A48" s="13" t="s">
        <v>439</v>
      </c>
      <c r="B48" s="439" t="s">
        <v>440</v>
      </c>
      <c r="C48" s="29"/>
    </row>
    <row r="49" spans="1:3" s="437" customFormat="1" ht="12" customHeight="1" thickBot="1">
      <c r="A49" s="27" t="s">
        <v>441</v>
      </c>
      <c r="B49" s="440" t="s">
        <v>442</v>
      </c>
      <c r="C49" s="442"/>
    </row>
    <row r="50" spans="1:3" s="437" customFormat="1" ht="12" customHeight="1" thickBot="1">
      <c r="A50" s="11" t="s">
        <v>39</v>
      </c>
      <c r="B50" s="9" t="s">
        <v>443</v>
      </c>
      <c r="C50" s="15">
        <f>SUM(C51:C53)</f>
        <v>4293</v>
      </c>
    </row>
    <row r="51" spans="1:3" s="437" customFormat="1" ht="12" customHeight="1">
      <c r="A51" s="24" t="s">
        <v>40</v>
      </c>
      <c r="B51" s="438" t="s">
        <v>444</v>
      </c>
      <c r="C51" s="26"/>
    </row>
    <row r="52" spans="1:3" s="437" customFormat="1" ht="12" customHeight="1">
      <c r="A52" s="13" t="s">
        <v>42</v>
      </c>
      <c r="B52" s="439" t="s">
        <v>445</v>
      </c>
      <c r="C52" s="20"/>
    </row>
    <row r="53" spans="1:3" s="437" customFormat="1" ht="12" customHeight="1">
      <c r="A53" s="13" t="s">
        <v>446</v>
      </c>
      <c r="B53" s="439" t="s">
        <v>447</v>
      </c>
      <c r="C53" s="20">
        <v>4293</v>
      </c>
    </row>
    <row r="54" spans="1:3" s="437" customFormat="1" ht="12" customHeight="1" thickBot="1">
      <c r="A54" s="27" t="s">
        <v>448</v>
      </c>
      <c r="B54" s="440" t="s">
        <v>449</v>
      </c>
      <c r="C54" s="28"/>
    </row>
    <row r="55" spans="1:3" s="437" customFormat="1" ht="12" customHeight="1" thickBot="1">
      <c r="A55" s="11" t="s">
        <v>44</v>
      </c>
      <c r="B55" s="12" t="s">
        <v>450</v>
      </c>
      <c r="C55" s="15">
        <f>SUM(C56:C58)</f>
        <v>10909</v>
      </c>
    </row>
    <row r="56" spans="1:3" s="437" customFormat="1" ht="12" customHeight="1">
      <c r="A56" s="24" t="s">
        <v>45</v>
      </c>
      <c r="B56" s="438" t="s">
        <v>451</v>
      </c>
      <c r="C56" s="29"/>
    </row>
    <row r="57" spans="1:3" s="437" customFormat="1" ht="12" customHeight="1">
      <c r="A57" s="13" t="s">
        <v>46</v>
      </c>
      <c r="B57" s="439" t="s">
        <v>452</v>
      </c>
      <c r="C57" s="29"/>
    </row>
    <row r="58" spans="1:3" s="437" customFormat="1" ht="12" customHeight="1">
      <c r="A58" s="13" t="s">
        <v>47</v>
      </c>
      <c r="B58" s="439" t="s">
        <v>453</v>
      </c>
      <c r="C58" s="29">
        <v>10909</v>
      </c>
    </row>
    <row r="59" spans="1:3" s="437" customFormat="1" ht="12" customHeight="1" thickBot="1">
      <c r="A59" s="27" t="s">
        <v>454</v>
      </c>
      <c r="B59" s="440" t="s">
        <v>455</v>
      </c>
      <c r="C59" s="29"/>
    </row>
    <row r="60" spans="1:3" s="437" customFormat="1" ht="12" customHeight="1" thickBot="1">
      <c r="A60" s="11" t="s">
        <v>94</v>
      </c>
      <c r="B60" s="9" t="s">
        <v>456</v>
      </c>
      <c r="C60" s="32">
        <f>+C5+C12+C19+C26+C33+C44+C50+C55</f>
        <v>27913</v>
      </c>
    </row>
    <row r="61" spans="1:3" s="437" customFormat="1" ht="12" customHeight="1" thickBot="1">
      <c r="A61" s="444" t="s">
        <v>457</v>
      </c>
      <c r="B61" s="12" t="s">
        <v>458</v>
      </c>
      <c r="C61" s="15">
        <f>SUM(C62:C64)</f>
        <v>0</v>
      </c>
    </row>
    <row r="62" spans="1:3" s="437" customFormat="1" ht="12" customHeight="1">
      <c r="A62" s="24" t="s">
        <v>459</v>
      </c>
      <c r="B62" s="438" t="s">
        <v>460</v>
      </c>
      <c r="C62" s="29"/>
    </row>
    <row r="63" spans="1:3" s="437" customFormat="1" ht="12" customHeight="1">
      <c r="A63" s="13" t="s">
        <v>461</v>
      </c>
      <c r="B63" s="439" t="s">
        <v>462</v>
      </c>
      <c r="C63" s="29"/>
    </row>
    <row r="64" spans="1:3" s="437" customFormat="1" ht="12" customHeight="1" thickBot="1">
      <c r="A64" s="27" t="s">
        <v>463</v>
      </c>
      <c r="B64" s="445" t="s">
        <v>464</v>
      </c>
      <c r="C64" s="29"/>
    </row>
    <row r="65" spans="1:3" s="437" customFormat="1" ht="12" customHeight="1" thickBot="1">
      <c r="A65" s="444" t="s">
        <v>465</v>
      </c>
      <c r="B65" s="12" t="s">
        <v>466</v>
      </c>
      <c r="C65" s="15">
        <f>SUM(C66:C69)</f>
        <v>0</v>
      </c>
    </row>
    <row r="66" spans="1:3" s="437" customFormat="1" ht="12" customHeight="1">
      <c r="A66" s="24" t="s">
        <v>50</v>
      </c>
      <c r="B66" s="438" t="s">
        <v>467</v>
      </c>
      <c r="C66" s="29"/>
    </row>
    <row r="67" spans="1:3" s="437" customFormat="1" ht="12" customHeight="1">
      <c r="A67" s="13" t="s">
        <v>53</v>
      </c>
      <c r="B67" s="439" t="s">
        <v>468</v>
      </c>
      <c r="C67" s="29"/>
    </row>
    <row r="68" spans="1:3" s="437" customFormat="1" ht="12" customHeight="1">
      <c r="A68" s="13" t="s">
        <v>469</v>
      </c>
      <c r="B68" s="439" t="s">
        <v>470</v>
      </c>
      <c r="C68" s="29"/>
    </row>
    <row r="69" spans="1:3" s="437" customFormat="1" ht="12" customHeight="1" thickBot="1">
      <c r="A69" s="27" t="s">
        <v>471</v>
      </c>
      <c r="B69" s="440" t="s">
        <v>472</v>
      </c>
      <c r="C69" s="29"/>
    </row>
    <row r="70" spans="1:3" s="437" customFormat="1" ht="12" customHeight="1" thickBot="1">
      <c r="A70" s="444" t="s">
        <v>473</v>
      </c>
      <c r="B70" s="12" t="s">
        <v>474</v>
      </c>
      <c r="C70" s="15">
        <f>SUM(C71:C72)</f>
        <v>28998</v>
      </c>
    </row>
    <row r="71" spans="1:3" s="437" customFormat="1" ht="12" customHeight="1">
      <c r="A71" s="24" t="s">
        <v>475</v>
      </c>
      <c r="B71" s="438" t="s">
        <v>476</v>
      </c>
      <c r="C71" s="29">
        <v>28998</v>
      </c>
    </row>
    <row r="72" spans="1:3" s="437" customFormat="1" ht="12" customHeight="1" thickBot="1">
      <c r="A72" s="27" t="s">
        <v>477</v>
      </c>
      <c r="B72" s="440" t="s">
        <v>478</v>
      </c>
      <c r="C72" s="29"/>
    </row>
    <row r="73" spans="1:3" s="437" customFormat="1" ht="12" customHeight="1" thickBot="1">
      <c r="A73" s="444" t="s">
        <v>479</v>
      </c>
      <c r="B73" s="12" t="s">
        <v>480</v>
      </c>
      <c r="C73" s="15">
        <f>SUM(C74:C76)</f>
        <v>0</v>
      </c>
    </row>
    <row r="74" spans="1:3" s="437" customFormat="1" ht="12" customHeight="1">
      <c r="A74" s="24" t="s">
        <v>481</v>
      </c>
      <c r="B74" s="438" t="s">
        <v>482</v>
      </c>
      <c r="C74" s="29"/>
    </row>
    <row r="75" spans="1:3" s="437" customFormat="1" ht="12" customHeight="1">
      <c r="A75" s="13" t="s">
        <v>483</v>
      </c>
      <c r="B75" s="439" t="s">
        <v>484</v>
      </c>
      <c r="C75" s="29"/>
    </row>
    <row r="76" spans="1:3" s="437" customFormat="1" ht="12" customHeight="1" thickBot="1">
      <c r="A76" s="27" t="s">
        <v>485</v>
      </c>
      <c r="B76" s="440" t="s">
        <v>486</v>
      </c>
      <c r="C76" s="29"/>
    </row>
    <row r="77" spans="1:3" s="437" customFormat="1" ht="12" customHeight="1" thickBot="1">
      <c r="A77" s="444" t="s">
        <v>487</v>
      </c>
      <c r="B77" s="12" t="s">
        <v>488</v>
      </c>
      <c r="C77" s="15">
        <f>SUM(C78:C81)</f>
        <v>0</v>
      </c>
    </row>
    <row r="78" spans="1:3" s="437" customFormat="1" ht="12" customHeight="1">
      <c r="A78" s="446" t="s">
        <v>489</v>
      </c>
      <c r="B78" s="438" t="s">
        <v>490</v>
      </c>
      <c r="C78" s="29"/>
    </row>
    <row r="79" spans="1:3" s="437" customFormat="1" ht="12" customHeight="1">
      <c r="A79" s="447" t="s">
        <v>491</v>
      </c>
      <c r="B79" s="439" t="s">
        <v>492</v>
      </c>
      <c r="C79" s="29"/>
    </row>
    <row r="80" spans="1:3" s="437" customFormat="1" ht="12" customHeight="1">
      <c r="A80" s="447" t="s">
        <v>493</v>
      </c>
      <c r="B80" s="439" t="s">
        <v>494</v>
      </c>
      <c r="C80" s="29"/>
    </row>
    <row r="81" spans="1:3" s="437" customFormat="1" ht="12" customHeight="1" thickBot="1">
      <c r="A81" s="448" t="s">
        <v>495</v>
      </c>
      <c r="B81" s="440" t="s">
        <v>496</v>
      </c>
      <c r="C81" s="29"/>
    </row>
    <row r="82" spans="1:3" s="437" customFormat="1" ht="13.5" customHeight="1" thickBot="1">
      <c r="A82" s="444" t="s">
        <v>497</v>
      </c>
      <c r="B82" s="12" t="s">
        <v>498</v>
      </c>
      <c r="C82" s="449"/>
    </row>
    <row r="83" spans="1:3" s="437" customFormat="1" ht="15.75" customHeight="1" thickBot="1">
      <c r="A83" s="444" t="s">
        <v>499</v>
      </c>
      <c r="B83" s="450" t="s">
        <v>500</v>
      </c>
      <c r="C83" s="32">
        <f>+C61+C65+C70+C73+C77+C82</f>
        <v>28998</v>
      </c>
    </row>
    <row r="84" spans="1:3" s="437" customFormat="1" ht="16.5" customHeight="1" thickBot="1">
      <c r="A84" s="451" t="s">
        <v>501</v>
      </c>
      <c r="B84" s="452" t="s">
        <v>502</v>
      </c>
      <c r="C84" s="32">
        <f>+C60+C83</f>
        <v>56911</v>
      </c>
    </row>
    <row r="85" spans="1:3" ht="16.5" customHeight="1">
      <c r="A85" s="664" t="s">
        <v>58</v>
      </c>
      <c r="B85" s="664"/>
      <c r="C85" s="664"/>
    </row>
    <row r="86" spans="1:3" s="453" customFormat="1" ht="16.5" customHeight="1" thickBot="1">
      <c r="A86" s="665" t="s">
        <v>59</v>
      </c>
      <c r="B86" s="665"/>
      <c r="C86" s="37" t="s">
        <v>2</v>
      </c>
    </row>
    <row r="87" spans="1:3" ht="37.5" customHeight="1" thickBot="1">
      <c r="A87" s="2" t="s">
        <v>3</v>
      </c>
      <c r="B87" s="3" t="s">
        <v>61</v>
      </c>
      <c r="C87" s="4" t="s">
        <v>341</v>
      </c>
    </row>
    <row r="88" spans="1:3" s="436" customFormat="1" ht="12" customHeight="1" thickBot="1">
      <c r="A88" s="5">
        <v>1</v>
      </c>
      <c r="B88" s="6">
        <v>2</v>
      </c>
      <c r="C88" s="7">
        <v>3</v>
      </c>
    </row>
    <row r="89" spans="1:3" ht="12" customHeight="1" thickBot="1">
      <c r="A89" s="8" t="s">
        <v>5</v>
      </c>
      <c r="B89" s="38" t="s">
        <v>552</v>
      </c>
      <c r="C89" s="10">
        <f>SUM(C90:C94)</f>
        <v>37927</v>
      </c>
    </row>
    <row r="90" spans="1:3" ht="12" customHeight="1">
      <c r="A90" s="16" t="s">
        <v>62</v>
      </c>
      <c r="B90" s="17" t="s">
        <v>63</v>
      </c>
      <c r="C90" s="18">
        <v>12741</v>
      </c>
    </row>
    <row r="91" spans="1:3" ht="12" customHeight="1">
      <c r="A91" s="13" t="s">
        <v>64</v>
      </c>
      <c r="B91" s="19" t="s">
        <v>65</v>
      </c>
      <c r="C91" s="20">
        <v>3440</v>
      </c>
    </row>
    <row r="92" spans="1:3" ht="12" customHeight="1">
      <c r="A92" s="13" t="s">
        <v>66</v>
      </c>
      <c r="B92" s="19" t="s">
        <v>67</v>
      </c>
      <c r="C92" s="28">
        <v>17162</v>
      </c>
    </row>
    <row r="93" spans="1:3" ht="12" customHeight="1">
      <c r="A93" s="13" t="s">
        <v>68</v>
      </c>
      <c r="B93" s="39" t="s">
        <v>69</v>
      </c>
      <c r="C93" s="28">
        <v>2710</v>
      </c>
    </row>
    <row r="94" spans="1:3" ht="12" customHeight="1">
      <c r="A94" s="13" t="s">
        <v>70</v>
      </c>
      <c r="B94" s="40" t="s">
        <v>71</v>
      </c>
      <c r="C94" s="28">
        <v>1874</v>
      </c>
    </row>
    <row r="95" spans="1:3" ht="12" customHeight="1">
      <c r="A95" s="13" t="s">
        <v>72</v>
      </c>
      <c r="B95" s="19" t="s">
        <v>504</v>
      </c>
      <c r="C95" s="28"/>
    </row>
    <row r="96" spans="1:3" ht="12" customHeight="1">
      <c r="A96" s="13" t="s">
        <v>73</v>
      </c>
      <c r="B96" s="41" t="s">
        <v>505</v>
      </c>
      <c r="C96" s="28"/>
    </row>
    <row r="97" spans="1:3" ht="12" customHeight="1">
      <c r="A97" s="13" t="s">
        <v>74</v>
      </c>
      <c r="B97" s="42" t="s">
        <v>506</v>
      </c>
      <c r="C97" s="28"/>
    </row>
    <row r="98" spans="1:3" ht="12" customHeight="1">
      <c r="A98" s="13" t="s">
        <v>75</v>
      </c>
      <c r="B98" s="42" t="s">
        <v>507</v>
      </c>
      <c r="C98" s="28"/>
    </row>
    <row r="99" spans="1:3" ht="12" customHeight="1">
      <c r="A99" s="13" t="s">
        <v>76</v>
      </c>
      <c r="B99" s="41" t="s">
        <v>571</v>
      </c>
      <c r="C99" s="28"/>
    </row>
    <row r="100" spans="1:3" ht="12" customHeight="1">
      <c r="A100" s="13" t="s">
        <v>77</v>
      </c>
      <c r="B100" s="41" t="s">
        <v>508</v>
      </c>
      <c r="C100" s="28"/>
    </row>
    <row r="101" spans="1:3" ht="12" customHeight="1">
      <c r="A101" s="13" t="s">
        <v>78</v>
      </c>
      <c r="B101" s="42" t="s">
        <v>509</v>
      </c>
      <c r="C101" s="28"/>
    </row>
    <row r="102" spans="1:3" ht="12" customHeight="1">
      <c r="A102" s="21" t="s">
        <v>338</v>
      </c>
      <c r="B102" s="43" t="s">
        <v>510</v>
      </c>
      <c r="C102" s="28"/>
    </row>
    <row r="103" spans="1:3" ht="12" customHeight="1">
      <c r="A103" s="13" t="s">
        <v>511</v>
      </c>
      <c r="B103" s="43" t="s">
        <v>512</v>
      </c>
      <c r="C103" s="28"/>
    </row>
    <row r="104" spans="1:3" ht="12" customHeight="1" thickBot="1">
      <c r="A104" s="44" t="s">
        <v>513</v>
      </c>
      <c r="B104" s="45" t="s">
        <v>572</v>
      </c>
      <c r="C104" s="46">
        <v>1874</v>
      </c>
    </row>
    <row r="105" spans="1:3" ht="12" customHeight="1" thickBot="1">
      <c r="A105" s="11" t="s">
        <v>6</v>
      </c>
      <c r="B105" s="47" t="s">
        <v>553</v>
      </c>
      <c r="C105" s="15">
        <f>+C106+C108+C110</f>
        <v>18984</v>
      </c>
    </row>
    <row r="106" spans="1:3" ht="12" customHeight="1">
      <c r="A106" s="24" t="s">
        <v>7</v>
      </c>
      <c r="B106" s="19" t="s">
        <v>79</v>
      </c>
      <c r="C106" s="26">
        <v>18984</v>
      </c>
    </row>
    <row r="107" spans="1:3" ht="12" customHeight="1">
      <c r="A107" s="24" t="s">
        <v>9</v>
      </c>
      <c r="B107" s="30" t="s">
        <v>515</v>
      </c>
      <c r="C107" s="26"/>
    </row>
    <row r="108" spans="1:3" ht="12" customHeight="1">
      <c r="A108" s="24" t="s">
        <v>10</v>
      </c>
      <c r="B108" s="30" t="s">
        <v>80</v>
      </c>
      <c r="C108" s="20"/>
    </row>
    <row r="109" spans="1:3" ht="12" customHeight="1">
      <c r="A109" s="24" t="s">
        <v>11</v>
      </c>
      <c r="B109" s="30" t="s">
        <v>516</v>
      </c>
      <c r="C109" s="14"/>
    </row>
    <row r="110" spans="1:3" ht="12" customHeight="1">
      <c r="A110" s="24" t="s">
        <v>82</v>
      </c>
      <c r="B110" s="50" t="s">
        <v>81</v>
      </c>
      <c r="C110" s="14"/>
    </row>
    <row r="111" spans="1:3" ht="12" customHeight="1">
      <c r="A111" s="24" t="s">
        <v>83</v>
      </c>
      <c r="B111" s="31" t="s">
        <v>517</v>
      </c>
      <c r="C111" s="14"/>
    </row>
    <row r="112" spans="1:3" ht="12" customHeight="1">
      <c r="A112" s="24" t="s">
        <v>84</v>
      </c>
      <c r="B112" s="454" t="s">
        <v>518</v>
      </c>
      <c r="C112" s="14"/>
    </row>
    <row r="113" spans="1:3" ht="15.75">
      <c r="A113" s="24" t="s">
        <v>86</v>
      </c>
      <c r="B113" s="42" t="s">
        <v>507</v>
      </c>
      <c r="C113" s="14"/>
    </row>
    <row r="114" spans="1:3" ht="12" customHeight="1">
      <c r="A114" s="24" t="s">
        <v>88</v>
      </c>
      <c r="B114" s="42" t="s">
        <v>519</v>
      </c>
      <c r="C114" s="14"/>
    </row>
    <row r="115" spans="1:3" ht="12" customHeight="1">
      <c r="A115" s="24" t="s">
        <v>89</v>
      </c>
      <c r="B115" s="42" t="s">
        <v>520</v>
      </c>
      <c r="C115" s="14"/>
    </row>
    <row r="116" spans="1:3" ht="12" customHeight="1">
      <c r="A116" s="24" t="s">
        <v>521</v>
      </c>
      <c r="B116" s="42" t="s">
        <v>509</v>
      </c>
      <c r="C116" s="14"/>
    </row>
    <row r="117" spans="1:3" ht="12" customHeight="1">
      <c r="A117" s="24" t="s">
        <v>522</v>
      </c>
      <c r="B117" s="42" t="s">
        <v>523</v>
      </c>
      <c r="C117" s="14"/>
    </row>
    <row r="118" spans="1:3" ht="16.5" thickBot="1">
      <c r="A118" s="21" t="s">
        <v>524</v>
      </c>
      <c r="B118" s="42" t="s">
        <v>525</v>
      </c>
      <c r="C118" s="48"/>
    </row>
    <row r="119" spans="1:3" ht="12" customHeight="1" thickBot="1">
      <c r="A119" s="11" t="s">
        <v>12</v>
      </c>
      <c r="B119" s="49" t="s">
        <v>526</v>
      </c>
      <c r="C119" s="15">
        <f>+C120+C121</f>
        <v>0</v>
      </c>
    </row>
    <row r="120" spans="1:3" ht="12" customHeight="1">
      <c r="A120" s="24" t="s">
        <v>13</v>
      </c>
      <c r="B120" s="25" t="s">
        <v>90</v>
      </c>
      <c r="C120" s="26"/>
    </row>
    <row r="121" spans="1:3" ht="12" customHeight="1" thickBot="1">
      <c r="A121" s="27" t="s">
        <v>15</v>
      </c>
      <c r="B121" s="30" t="s">
        <v>91</v>
      </c>
      <c r="C121" s="28"/>
    </row>
    <row r="122" spans="1:3" ht="12" customHeight="1" thickBot="1">
      <c r="A122" s="11" t="s">
        <v>92</v>
      </c>
      <c r="B122" s="49" t="s">
        <v>527</v>
      </c>
      <c r="C122" s="15">
        <f>+C89+C105+C119</f>
        <v>56911</v>
      </c>
    </row>
    <row r="123" spans="1:3" ht="12" customHeight="1" thickBot="1">
      <c r="A123" s="11" t="s">
        <v>25</v>
      </c>
      <c r="B123" s="49" t="s">
        <v>528</v>
      </c>
      <c r="C123" s="15">
        <f>+C124+C125+C126</f>
        <v>0</v>
      </c>
    </row>
    <row r="124" spans="1:3" ht="12" customHeight="1">
      <c r="A124" s="24" t="s">
        <v>26</v>
      </c>
      <c r="B124" s="25" t="s">
        <v>529</v>
      </c>
      <c r="C124" s="14"/>
    </row>
    <row r="125" spans="1:3" ht="12" customHeight="1">
      <c r="A125" s="24" t="s">
        <v>27</v>
      </c>
      <c r="B125" s="25" t="s">
        <v>530</v>
      </c>
      <c r="C125" s="14"/>
    </row>
    <row r="126" spans="1:3" ht="12" customHeight="1" thickBot="1">
      <c r="A126" s="21" t="s">
        <v>28</v>
      </c>
      <c r="B126" s="22" t="s">
        <v>531</v>
      </c>
      <c r="C126" s="14"/>
    </row>
    <row r="127" spans="1:3" ht="12" customHeight="1" thickBot="1">
      <c r="A127" s="11" t="s">
        <v>36</v>
      </c>
      <c r="B127" s="49" t="s">
        <v>532</v>
      </c>
      <c r="C127" s="15">
        <f>+C128+C129+C130+C131</f>
        <v>0</v>
      </c>
    </row>
    <row r="128" spans="1:3" ht="12" customHeight="1">
      <c r="A128" s="24" t="s">
        <v>37</v>
      </c>
      <c r="B128" s="25" t="s">
        <v>533</v>
      </c>
      <c r="C128" s="14"/>
    </row>
    <row r="129" spans="1:3" ht="12" customHeight="1">
      <c r="A129" s="24" t="s">
        <v>38</v>
      </c>
      <c r="B129" s="25" t="s">
        <v>534</v>
      </c>
      <c r="C129" s="14"/>
    </row>
    <row r="130" spans="1:3" ht="12" customHeight="1">
      <c r="A130" s="24" t="s">
        <v>437</v>
      </c>
      <c r="B130" s="25" t="s">
        <v>535</v>
      </c>
      <c r="C130" s="14"/>
    </row>
    <row r="131" spans="1:3" ht="12" customHeight="1" thickBot="1">
      <c r="A131" s="21" t="s">
        <v>439</v>
      </c>
      <c r="B131" s="22" t="s">
        <v>536</v>
      </c>
      <c r="C131" s="14"/>
    </row>
    <row r="132" spans="1:3" ht="12" customHeight="1" thickBot="1">
      <c r="A132" s="11" t="s">
        <v>93</v>
      </c>
      <c r="B132" s="49" t="s">
        <v>537</v>
      </c>
      <c r="C132" s="32">
        <f>+C133+C134+C135+C136</f>
        <v>0</v>
      </c>
    </row>
    <row r="133" spans="1:3" ht="12" customHeight="1">
      <c r="A133" s="24" t="s">
        <v>40</v>
      </c>
      <c r="B133" s="25" t="s">
        <v>538</v>
      </c>
      <c r="C133" s="14"/>
    </row>
    <row r="134" spans="1:3" ht="12" customHeight="1">
      <c r="A134" s="24" t="s">
        <v>42</v>
      </c>
      <c r="B134" s="25" t="s">
        <v>539</v>
      </c>
      <c r="C134" s="14"/>
    </row>
    <row r="135" spans="1:3" ht="12" customHeight="1">
      <c r="A135" s="24" t="s">
        <v>446</v>
      </c>
      <c r="B135" s="25" t="s">
        <v>540</v>
      </c>
      <c r="C135" s="14"/>
    </row>
    <row r="136" spans="1:3" ht="12" customHeight="1" thickBot="1">
      <c r="A136" s="21" t="s">
        <v>448</v>
      </c>
      <c r="B136" s="22" t="s">
        <v>541</v>
      </c>
      <c r="C136" s="14"/>
    </row>
    <row r="137" spans="1:3" ht="12" customHeight="1" thickBot="1">
      <c r="A137" s="11" t="s">
        <v>44</v>
      </c>
      <c r="B137" s="49" t="s">
        <v>542</v>
      </c>
      <c r="C137" s="51">
        <f>+C138+C139+C140+C141</f>
        <v>0</v>
      </c>
    </row>
    <row r="138" spans="1:3" ht="12" customHeight="1">
      <c r="A138" s="24" t="s">
        <v>45</v>
      </c>
      <c r="B138" s="25" t="s">
        <v>543</v>
      </c>
      <c r="C138" s="14"/>
    </row>
    <row r="139" spans="1:3" ht="12" customHeight="1">
      <c r="A139" s="24" t="s">
        <v>46</v>
      </c>
      <c r="B139" s="25" t="s">
        <v>544</v>
      </c>
      <c r="C139" s="14"/>
    </row>
    <row r="140" spans="1:3" ht="12" customHeight="1">
      <c r="A140" s="24" t="s">
        <v>47</v>
      </c>
      <c r="B140" s="25" t="s">
        <v>545</v>
      </c>
      <c r="C140" s="14"/>
    </row>
    <row r="141" spans="1:3" ht="12" customHeight="1" thickBot="1">
      <c r="A141" s="24" t="s">
        <v>454</v>
      </c>
      <c r="B141" s="25" t="s">
        <v>546</v>
      </c>
      <c r="C141" s="14"/>
    </row>
    <row r="142" spans="1:9" ht="15" customHeight="1" thickBot="1">
      <c r="A142" s="11" t="s">
        <v>94</v>
      </c>
      <c r="B142" s="49" t="s">
        <v>547</v>
      </c>
      <c r="C142" s="455">
        <f>+C123+C127+C132+C137</f>
        <v>0</v>
      </c>
      <c r="F142" s="456"/>
      <c r="G142" s="457"/>
      <c r="H142" s="457"/>
      <c r="I142" s="457"/>
    </row>
    <row r="143" spans="1:3" s="437" customFormat="1" ht="12.75" customHeight="1" thickBot="1">
      <c r="A143" s="52" t="s">
        <v>48</v>
      </c>
      <c r="B143" s="33" t="s">
        <v>548</v>
      </c>
      <c r="C143" s="455">
        <f>+C122+C142</f>
        <v>56911</v>
      </c>
    </row>
    <row r="144" ht="7.5" customHeight="1"/>
    <row r="145" spans="1:3" ht="15.75">
      <c r="A145" s="666" t="s">
        <v>549</v>
      </c>
      <c r="B145" s="666"/>
      <c r="C145" s="666"/>
    </row>
    <row r="146" spans="1:3" ht="15" customHeight="1" thickBot="1">
      <c r="A146" s="663" t="s">
        <v>95</v>
      </c>
      <c r="B146" s="663"/>
      <c r="C146" s="1" t="s">
        <v>2</v>
      </c>
    </row>
    <row r="147" spans="1:4" ht="13.5" customHeight="1" thickBot="1">
      <c r="A147" s="11">
        <v>1</v>
      </c>
      <c r="B147" s="47" t="s">
        <v>550</v>
      </c>
      <c r="C147" s="15">
        <f>+C60-C122</f>
        <v>-28998</v>
      </c>
      <c r="D147" s="458"/>
    </row>
    <row r="148" spans="1:3" ht="27.75" customHeight="1" thickBot="1">
      <c r="A148" s="11" t="s">
        <v>6</v>
      </c>
      <c r="B148" s="47" t="s">
        <v>551</v>
      </c>
      <c r="C148" s="15">
        <f>+C83-C142</f>
        <v>28998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Konyár Község Önkormányzat
2014. ÉVI KÖLTSÉGVETÉS
ÖNKÉNT VÁLLALT FELADATAINAK MÉRLEGE
&amp;R&amp;"Times New Roman CE,Félkövér dőlt"&amp;11 1.3. melléklet az 5/2014. (II. 05.)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29">
      <selection activeCell="A85" sqref="A85"/>
    </sheetView>
  </sheetViews>
  <sheetFormatPr defaultColWidth="9.00390625" defaultRowHeight="12.75"/>
  <cols>
    <col min="1" max="1" width="9.50390625" style="53" customWidth="1"/>
    <col min="2" max="2" width="91.625" style="53" customWidth="1"/>
    <col min="3" max="3" width="21.625" style="54" customWidth="1"/>
    <col min="4" max="4" width="9.00390625" style="432" customWidth="1"/>
    <col min="5" max="16384" width="9.375" style="432" customWidth="1"/>
  </cols>
  <sheetData>
    <row r="1" spans="1:3" ht="15.75" customHeight="1">
      <c r="A1" s="664" t="s">
        <v>0</v>
      </c>
      <c r="B1" s="664"/>
      <c r="C1" s="664"/>
    </row>
    <row r="2" spans="1:3" ht="15.75" customHeight="1" thickBot="1">
      <c r="A2" s="663" t="s">
        <v>1</v>
      </c>
      <c r="B2" s="663"/>
      <c r="C2" s="1" t="s">
        <v>2</v>
      </c>
    </row>
    <row r="3" spans="1:3" ht="37.5" customHeight="1" thickBot="1">
      <c r="A3" s="2" t="s">
        <v>3</v>
      </c>
      <c r="B3" s="3" t="s">
        <v>4</v>
      </c>
      <c r="C3" s="4" t="s">
        <v>341</v>
      </c>
    </row>
    <row r="4" spans="1:3" s="436" customFormat="1" ht="12" customHeight="1" thickBot="1">
      <c r="A4" s="433">
        <v>1</v>
      </c>
      <c r="B4" s="434">
        <v>2</v>
      </c>
      <c r="C4" s="435">
        <v>3</v>
      </c>
    </row>
    <row r="5" spans="1:3" s="437" customFormat="1" ht="12" customHeight="1" thickBot="1">
      <c r="A5" s="11" t="s">
        <v>5</v>
      </c>
      <c r="B5" s="9" t="s">
        <v>390</v>
      </c>
      <c r="C5" s="15">
        <f>+C6+C7+C8+C9+C10+C11</f>
        <v>10000</v>
      </c>
    </row>
    <row r="6" spans="1:3" s="437" customFormat="1" ht="12" customHeight="1">
      <c r="A6" s="24" t="s">
        <v>62</v>
      </c>
      <c r="B6" s="438" t="s">
        <v>391</v>
      </c>
      <c r="C6" s="26"/>
    </row>
    <row r="7" spans="1:3" s="437" customFormat="1" ht="12" customHeight="1">
      <c r="A7" s="13" t="s">
        <v>64</v>
      </c>
      <c r="B7" s="439" t="s">
        <v>392</v>
      </c>
      <c r="C7" s="20"/>
    </row>
    <row r="8" spans="1:3" s="437" customFormat="1" ht="12" customHeight="1">
      <c r="A8" s="13" t="s">
        <v>66</v>
      </c>
      <c r="B8" s="439" t="s">
        <v>393</v>
      </c>
      <c r="C8" s="20">
        <v>10000</v>
      </c>
    </row>
    <row r="9" spans="1:3" s="437" customFormat="1" ht="12" customHeight="1">
      <c r="A9" s="13" t="s">
        <v>68</v>
      </c>
      <c r="B9" s="439" t="s">
        <v>394</v>
      </c>
      <c r="C9" s="20"/>
    </row>
    <row r="10" spans="1:3" s="437" customFormat="1" ht="12" customHeight="1">
      <c r="A10" s="13" t="s">
        <v>311</v>
      </c>
      <c r="B10" s="439" t="s">
        <v>567</v>
      </c>
      <c r="C10" s="20"/>
    </row>
    <row r="11" spans="1:3" s="437" customFormat="1" ht="12" customHeight="1" thickBot="1">
      <c r="A11" s="27" t="s">
        <v>72</v>
      </c>
      <c r="B11" s="440" t="s">
        <v>395</v>
      </c>
      <c r="C11" s="20"/>
    </row>
    <row r="12" spans="1:3" s="437" customFormat="1" ht="12" customHeight="1" thickBot="1">
      <c r="A12" s="11" t="s">
        <v>6</v>
      </c>
      <c r="B12" s="12" t="s">
        <v>396</v>
      </c>
      <c r="C12" s="15">
        <f>+C13+C14+C15+C16+C17</f>
        <v>51000</v>
      </c>
    </row>
    <row r="13" spans="1:3" s="437" customFormat="1" ht="12" customHeight="1">
      <c r="A13" s="24" t="s">
        <v>7</v>
      </c>
      <c r="B13" s="438" t="s">
        <v>397</v>
      </c>
      <c r="C13" s="26"/>
    </row>
    <row r="14" spans="1:3" s="437" customFormat="1" ht="12" customHeight="1">
      <c r="A14" s="13" t="s">
        <v>9</v>
      </c>
      <c r="B14" s="439" t="s">
        <v>398</v>
      </c>
      <c r="C14" s="20"/>
    </row>
    <row r="15" spans="1:3" s="437" customFormat="1" ht="12" customHeight="1">
      <c r="A15" s="13" t="s">
        <v>10</v>
      </c>
      <c r="B15" s="439" t="s">
        <v>399</v>
      </c>
      <c r="C15" s="20"/>
    </row>
    <row r="16" spans="1:3" s="437" customFormat="1" ht="12" customHeight="1">
      <c r="A16" s="13" t="s">
        <v>11</v>
      </c>
      <c r="B16" s="439" t="s">
        <v>400</v>
      </c>
      <c r="C16" s="20"/>
    </row>
    <row r="17" spans="1:3" s="437" customFormat="1" ht="12" customHeight="1">
      <c r="A17" s="13" t="s">
        <v>82</v>
      </c>
      <c r="B17" s="439" t="s">
        <v>568</v>
      </c>
      <c r="C17" s="20">
        <v>51000</v>
      </c>
    </row>
    <row r="18" spans="1:3" s="437" customFormat="1" ht="12" customHeight="1" thickBot="1">
      <c r="A18" s="27" t="s">
        <v>83</v>
      </c>
      <c r="B18" s="440" t="s">
        <v>401</v>
      </c>
      <c r="C18" s="28"/>
    </row>
    <row r="19" spans="1:3" s="437" customFormat="1" ht="12" customHeight="1" thickBot="1">
      <c r="A19" s="11" t="s">
        <v>12</v>
      </c>
      <c r="B19" s="9" t="s">
        <v>402</v>
      </c>
      <c r="C19" s="15">
        <f>+C20+C21+C22+C23+C24</f>
        <v>0</v>
      </c>
    </row>
    <row r="20" spans="1:3" s="437" customFormat="1" ht="12" customHeight="1">
      <c r="A20" s="24" t="s">
        <v>13</v>
      </c>
      <c r="B20" s="438" t="s">
        <v>403</v>
      </c>
      <c r="C20" s="26"/>
    </row>
    <row r="21" spans="1:3" s="437" customFormat="1" ht="12" customHeight="1">
      <c r="A21" s="13" t="s">
        <v>15</v>
      </c>
      <c r="B21" s="439" t="s">
        <v>404</v>
      </c>
      <c r="C21" s="20"/>
    </row>
    <row r="22" spans="1:3" s="437" customFormat="1" ht="12" customHeight="1">
      <c r="A22" s="13" t="s">
        <v>17</v>
      </c>
      <c r="B22" s="439" t="s">
        <v>405</v>
      </c>
      <c r="C22" s="20"/>
    </row>
    <row r="23" spans="1:3" s="437" customFormat="1" ht="12" customHeight="1">
      <c r="A23" s="13" t="s">
        <v>19</v>
      </c>
      <c r="B23" s="439" t="s">
        <v>406</v>
      </c>
      <c r="C23" s="20"/>
    </row>
    <row r="24" spans="1:3" s="437" customFormat="1" ht="12" customHeight="1">
      <c r="A24" s="13" t="s">
        <v>21</v>
      </c>
      <c r="B24" s="439" t="s">
        <v>407</v>
      </c>
      <c r="C24" s="20"/>
    </row>
    <row r="25" spans="1:3" s="437" customFormat="1" ht="12" customHeight="1" thickBot="1">
      <c r="A25" s="27" t="s">
        <v>23</v>
      </c>
      <c r="B25" s="440" t="s">
        <v>408</v>
      </c>
      <c r="C25" s="28"/>
    </row>
    <row r="26" spans="1:3" s="437" customFormat="1" ht="12" customHeight="1" thickBot="1">
      <c r="A26" s="11" t="s">
        <v>24</v>
      </c>
      <c r="B26" s="9" t="s">
        <v>409</v>
      </c>
      <c r="C26" s="32">
        <f>+C27+C30+C31+C32</f>
        <v>0</v>
      </c>
    </row>
    <row r="27" spans="1:3" s="437" customFormat="1" ht="12" customHeight="1">
      <c r="A27" s="24" t="s">
        <v>410</v>
      </c>
      <c r="B27" s="438" t="s">
        <v>411</v>
      </c>
      <c r="C27" s="441">
        <f>+C28+C29</f>
        <v>0</v>
      </c>
    </row>
    <row r="28" spans="1:3" s="437" customFormat="1" ht="12" customHeight="1">
      <c r="A28" s="13" t="s">
        <v>412</v>
      </c>
      <c r="B28" s="439" t="s">
        <v>413</v>
      </c>
      <c r="C28" s="20"/>
    </row>
    <row r="29" spans="1:3" s="437" customFormat="1" ht="12" customHeight="1">
      <c r="A29" s="13" t="s">
        <v>414</v>
      </c>
      <c r="B29" s="439" t="s">
        <v>415</v>
      </c>
      <c r="C29" s="20"/>
    </row>
    <row r="30" spans="1:3" s="437" customFormat="1" ht="12" customHeight="1">
      <c r="A30" s="13" t="s">
        <v>416</v>
      </c>
      <c r="B30" s="439" t="s">
        <v>376</v>
      </c>
      <c r="C30" s="20"/>
    </row>
    <row r="31" spans="1:3" s="437" customFormat="1" ht="12" customHeight="1">
      <c r="A31" s="13" t="s">
        <v>417</v>
      </c>
      <c r="B31" s="439" t="s">
        <v>418</v>
      </c>
      <c r="C31" s="20"/>
    </row>
    <row r="32" spans="1:3" s="437" customFormat="1" ht="12" customHeight="1" thickBot="1">
      <c r="A32" s="27" t="s">
        <v>419</v>
      </c>
      <c r="B32" s="440" t="s">
        <v>420</v>
      </c>
      <c r="C32" s="28"/>
    </row>
    <row r="33" spans="1:3" s="437" customFormat="1" ht="12" customHeight="1" thickBot="1">
      <c r="A33" s="11" t="s">
        <v>25</v>
      </c>
      <c r="B33" s="9" t="s">
        <v>421</v>
      </c>
      <c r="C33" s="15">
        <f>SUM(C34:C43)</f>
        <v>0</v>
      </c>
    </row>
    <row r="34" spans="1:3" s="437" customFormat="1" ht="12" customHeight="1">
      <c r="A34" s="24" t="s">
        <v>26</v>
      </c>
      <c r="B34" s="438" t="s">
        <v>422</v>
      </c>
      <c r="C34" s="26"/>
    </row>
    <row r="35" spans="1:3" s="437" customFormat="1" ht="12" customHeight="1">
      <c r="A35" s="13" t="s">
        <v>27</v>
      </c>
      <c r="B35" s="439" t="s">
        <v>423</v>
      </c>
      <c r="C35" s="20"/>
    </row>
    <row r="36" spans="1:3" s="437" customFormat="1" ht="12" customHeight="1">
      <c r="A36" s="13" t="s">
        <v>28</v>
      </c>
      <c r="B36" s="439" t="s">
        <v>424</v>
      </c>
      <c r="C36" s="20"/>
    </row>
    <row r="37" spans="1:3" s="437" customFormat="1" ht="12" customHeight="1">
      <c r="A37" s="13" t="s">
        <v>29</v>
      </c>
      <c r="B37" s="439" t="s">
        <v>569</v>
      </c>
      <c r="C37" s="20"/>
    </row>
    <row r="38" spans="1:3" s="437" customFormat="1" ht="12" customHeight="1">
      <c r="A38" s="13" t="s">
        <v>30</v>
      </c>
      <c r="B38" s="439" t="s">
        <v>426</v>
      </c>
      <c r="C38" s="20"/>
    </row>
    <row r="39" spans="1:3" s="437" customFormat="1" ht="12" customHeight="1">
      <c r="A39" s="13" t="s">
        <v>31</v>
      </c>
      <c r="B39" s="439" t="s">
        <v>427</v>
      </c>
      <c r="C39" s="20"/>
    </row>
    <row r="40" spans="1:3" s="437" customFormat="1" ht="12" customHeight="1">
      <c r="A40" s="13" t="s">
        <v>33</v>
      </c>
      <c r="B40" s="439" t="s">
        <v>428</v>
      </c>
      <c r="C40" s="20"/>
    </row>
    <row r="41" spans="1:3" s="437" customFormat="1" ht="12" customHeight="1">
      <c r="A41" s="13" t="s">
        <v>35</v>
      </c>
      <c r="B41" s="439" t="s">
        <v>429</v>
      </c>
      <c r="C41" s="20"/>
    </row>
    <row r="42" spans="1:3" s="437" customFormat="1" ht="12" customHeight="1">
      <c r="A42" s="13" t="s">
        <v>430</v>
      </c>
      <c r="B42" s="439" t="s">
        <v>431</v>
      </c>
      <c r="C42" s="29"/>
    </row>
    <row r="43" spans="1:3" s="437" customFormat="1" ht="12" customHeight="1" thickBot="1">
      <c r="A43" s="27" t="s">
        <v>432</v>
      </c>
      <c r="B43" s="440" t="s">
        <v>433</v>
      </c>
      <c r="C43" s="442"/>
    </row>
    <row r="44" spans="1:3" s="437" customFormat="1" ht="12" customHeight="1" thickBot="1">
      <c r="A44" s="11" t="s">
        <v>36</v>
      </c>
      <c r="B44" s="9" t="s">
        <v>434</v>
      </c>
      <c r="C44" s="15">
        <f>SUM(C45:C49)</f>
        <v>0</v>
      </c>
    </row>
    <row r="45" spans="1:3" s="437" customFormat="1" ht="12" customHeight="1">
      <c r="A45" s="24" t="s">
        <v>37</v>
      </c>
      <c r="B45" s="438" t="s">
        <v>435</v>
      </c>
      <c r="C45" s="443"/>
    </row>
    <row r="46" spans="1:3" s="437" customFormat="1" ht="12" customHeight="1">
      <c r="A46" s="13" t="s">
        <v>38</v>
      </c>
      <c r="B46" s="439" t="s">
        <v>436</v>
      </c>
      <c r="C46" s="29"/>
    </row>
    <row r="47" spans="1:3" s="437" customFormat="1" ht="12" customHeight="1">
      <c r="A47" s="13" t="s">
        <v>437</v>
      </c>
      <c r="B47" s="439" t="s">
        <v>438</v>
      </c>
      <c r="C47" s="29"/>
    </row>
    <row r="48" spans="1:3" s="437" customFormat="1" ht="12" customHeight="1">
      <c r="A48" s="13" t="s">
        <v>439</v>
      </c>
      <c r="B48" s="439" t="s">
        <v>440</v>
      </c>
      <c r="C48" s="29"/>
    </row>
    <row r="49" spans="1:3" s="437" customFormat="1" ht="12" customHeight="1" thickBot="1">
      <c r="A49" s="27" t="s">
        <v>441</v>
      </c>
      <c r="B49" s="440" t="s">
        <v>442</v>
      </c>
      <c r="C49" s="442"/>
    </row>
    <row r="50" spans="1:3" s="437" customFormat="1" ht="12" customHeight="1" thickBot="1">
      <c r="A50" s="11" t="s">
        <v>39</v>
      </c>
      <c r="B50" s="9" t="s">
        <v>443</v>
      </c>
      <c r="C50" s="15">
        <f>SUM(C51:C53)</f>
        <v>0</v>
      </c>
    </row>
    <row r="51" spans="1:3" s="437" customFormat="1" ht="12" customHeight="1">
      <c r="A51" s="24" t="s">
        <v>40</v>
      </c>
      <c r="B51" s="438" t="s">
        <v>444</v>
      </c>
      <c r="C51" s="26"/>
    </row>
    <row r="52" spans="1:3" s="437" customFormat="1" ht="12" customHeight="1">
      <c r="A52" s="13" t="s">
        <v>42</v>
      </c>
      <c r="B52" s="439" t="s">
        <v>445</v>
      </c>
      <c r="C52" s="20"/>
    </row>
    <row r="53" spans="1:3" s="437" customFormat="1" ht="12" customHeight="1">
      <c r="A53" s="13" t="s">
        <v>446</v>
      </c>
      <c r="B53" s="439" t="s">
        <v>447</v>
      </c>
      <c r="C53" s="20"/>
    </row>
    <row r="54" spans="1:3" s="437" customFormat="1" ht="12" customHeight="1" thickBot="1">
      <c r="A54" s="27" t="s">
        <v>448</v>
      </c>
      <c r="B54" s="440" t="s">
        <v>449</v>
      </c>
      <c r="C54" s="28"/>
    </row>
    <row r="55" spans="1:3" s="437" customFormat="1" ht="12" customHeight="1" thickBot="1">
      <c r="A55" s="11" t="s">
        <v>44</v>
      </c>
      <c r="B55" s="12" t="s">
        <v>450</v>
      </c>
      <c r="C55" s="15">
        <f>SUM(C56:C58)</f>
        <v>0</v>
      </c>
    </row>
    <row r="56" spans="1:3" s="437" customFormat="1" ht="12" customHeight="1">
      <c r="A56" s="24" t="s">
        <v>45</v>
      </c>
      <c r="B56" s="438" t="s">
        <v>451</v>
      </c>
      <c r="C56" s="29"/>
    </row>
    <row r="57" spans="1:3" s="437" customFormat="1" ht="12" customHeight="1">
      <c r="A57" s="13" t="s">
        <v>46</v>
      </c>
      <c r="B57" s="439" t="s">
        <v>452</v>
      </c>
      <c r="C57" s="29"/>
    </row>
    <row r="58" spans="1:3" s="437" customFormat="1" ht="12" customHeight="1">
      <c r="A58" s="13" t="s">
        <v>47</v>
      </c>
      <c r="B58" s="439" t="s">
        <v>453</v>
      </c>
      <c r="C58" s="29"/>
    </row>
    <row r="59" spans="1:3" s="437" customFormat="1" ht="12" customHeight="1" thickBot="1">
      <c r="A59" s="27" t="s">
        <v>454</v>
      </c>
      <c r="B59" s="440" t="s">
        <v>455</v>
      </c>
      <c r="C59" s="29"/>
    </row>
    <row r="60" spans="1:3" s="437" customFormat="1" ht="12" customHeight="1" thickBot="1">
      <c r="A60" s="11" t="s">
        <v>94</v>
      </c>
      <c r="B60" s="9" t="s">
        <v>456</v>
      </c>
      <c r="C60" s="32">
        <f>+C5+C12+C19+C26+C33+C44+C50+C55</f>
        <v>61000</v>
      </c>
    </row>
    <row r="61" spans="1:3" s="437" customFormat="1" ht="12" customHeight="1" thickBot="1">
      <c r="A61" s="444" t="s">
        <v>457</v>
      </c>
      <c r="B61" s="12" t="s">
        <v>458</v>
      </c>
      <c r="C61" s="15">
        <f>SUM(C62:C64)</f>
        <v>0</v>
      </c>
    </row>
    <row r="62" spans="1:3" s="437" customFormat="1" ht="12" customHeight="1">
      <c r="A62" s="24" t="s">
        <v>459</v>
      </c>
      <c r="B62" s="438" t="s">
        <v>460</v>
      </c>
      <c r="C62" s="29"/>
    </row>
    <row r="63" spans="1:3" s="437" customFormat="1" ht="12" customHeight="1">
      <c r="A63" s="13" t="s">
        <v>461</v>
      </c>
      <c r="B63" s="439" t="s">
        <v>462</v>
      </c>
      <c r="C63" s="29"/>
    </row>
    <row r="64" spans="1:3" s="437" customFormat="1" ht="12" customHeight="1" thickBot="1">
      <c r="A64" s="27" t="s">
        <v>463</v>
      </c>
      <c r="B64" s="445" t="s">
        <v>464</v>
      </c>
      <c r="C64" s="29"/>
    </row>
    <row r="65" spans="1:3" s="437" customFormat="1" ht="12" customHeight="1" thickBot="1">
      <c r="A65" s="444" t="s">
        <v>465</v>
      </c>
      <c r="B65" s="12" t="s">
        <v>466</v>
      </c>
      <c r="C65" s="15">
        <f>SUM(C66:C69)</f>
        <v>0</v>
      </c>
    </row>
    <row r="66" spans="1:3" s="437" customFormat="1" ht="12" customHeight="1">
      <c r="A66" s="24" t="s">
        <v>50</v>
      </c>
      <c r="B66" s="438" t="s">
        <v>467</v>
      </c>
      <c r="C66" s="29"/>
    </row>
    <row r="67" spans="1:3" s="437" customFormat="1" ht="12" customHeight="1">
      <c r="A67" s="13" t="s">
        <v>53</v>
      </c>
      <c r="B67" s="439" t="s">
        <v>468</v>
      </c>
      <c r="C67" s="29"/>
    </row>
    <row r="68" spans="1:3" s="437" customFormat="1" ht="12" customHeight="1">
      <c r="A68" s="13" t="s">
        <v>469</v>
      </c>
      <c r="B68" s="439" t="s">
        <v>470</v>
      </c>
      <c r="C68" s="29"/>
    </row>
    <row r="69" spans="1:3" s="437" customFormat="1" ht="12" customHeight="1" thickBot="1">
      <c r="A69" s="27" t="s">
        <v>471</v>
      </c>
      <c r="B69" s="440" t="s">
        <v>472</v>
      </c>
      <c r="C69" s="29"/>
    </row>
    <row r="70" spans="1:3" s="437" customFormat="1" ht="12" customHeight="1" thickBot="1">
      <c r="A70" s="444" t="s">
        <v>473</v>
      </c>
      <c r="B70" s="12" t="s">
        <v>474</v>
      </c>
      <c r="C70" s="15">
        <f>SUM(C71:C72)</f>
        <v>0</v>
      </c>
    </row>
    <row r="71" spans="1:3" s="437" customFormat="1" ht="12" customHeight="1">
      <c r="A71" s="24" t="s">
        <v>475</v>
      </c>
      <c r="B71" s="438" t="s">
        <v>476</v>
      </c>
      <c r="C71" s="29"/>
    </row>
    <row r="72" spans="1:3" s="437" customFormat="1" ht="12" customHeight="1" thickBot="1">
      <c r="A72" s="27" t="s">
        <v>477</v>
      </c>
      <c r="B72" s="440" t="s">
        <v>478</v>
      </c>
      <c r="C72" s="29"/>
    </row>
    <row r="73" spans="1:3" s="437" customFormat="1" ht="12" customHeight="1" thickBot="1">
      <c r="A73" s="444" t="s">
        <v>479</v>
      </c>
      <c r="B73" s="12" t="s">
        <v>480</v>
      </c>
      <c r="C73" s="15">
        <f>SUM(C74:C76)</f>
        <v>0</v>
      </c>
    </row>
    <row r="74" spans="1:3" s="437" customFormat="1" ht="12" customHeight="1">
      <c r="A74" s="24" t="s">
        <v>481</v>
      </c>
      <c r="B74" s="438" t="s">
        <v>482</v>
      </c>
      <c r="C74" s="29"/>
    </row>
    <row r="75" spans="1:3" s="437" customFormat="1" ht="12" customHeight="1">
      <c r="A75" s="13" t="s">
        <v>483</v>
      </c>
      <c r="B75" s="439" t="s">
        <v>484</v>
      </c>
      <c r="C75" s="29"/>
    </row>
    <row r="76" spans="1:3" s="437" customFormat="1" ht="12" customHeight="1" thickBot="1">
      <c r="A76" s="27" t="s">
        <v>485</v>
      </c>
      <c r="B76" s="440" t="s">
        <v>486</v>
      </c>
      <c r="C76" s="29"/>
    </row>
    <row r="77" spans="1:3" s="437" customFormat="1" ht="12" customHeight="1" thickBot="1">
      <c r="A77" s="444" t="s">
        <v>487</v>
      </c>
      <c r="B77" s="12" t="s">
        <v>488</v>
      </c>
      <c r="C77" s="15">
        <f>SUM(C78:C81)</f>
        <v>0</v>
      </c>
    </row>
    <row r="78" spans="1:3" s="437" customFormat="1" ht="12" customHeight="1">
      <c r="A78" s="446" t="s">
        <v>489</v>
      </c>
      <c r="B78" s="438" t="s">
        <v>490</v>
      </c>
      <c r="C78" s="29"/>
    </row>
    <row r="79" spans="1:3" s="437" customFormat="1" ht="12" customHeight="1">
      <c r="A79" s="447" t="s">
        <v>491</v>
      </c>
      <c r="B79" s="439" t="s">
        <v>492</v>
      </c>
      <c r="C79" s="29"/>
    </row>
    <row r="80" spans="1:3" s="437" customFormat="1" ht="12" customHeight="1">
      <c r="A80" s="447" t="s">
        <v>493</v>
      </c>
      <c r="B80" s="439" t="s">
        <v>494</v>
      </c>
      <c r="C80" s="29"/>
    </row>
    <row r="81" spans="1:3" s="437" customFormat="1" ht="12" customHeight="1" thickBot="1">
      <c r="A81" s="448" t="s">
        <v>495</v>
      </c>
      <c r="B81" s="440" t="s">
        <v>496</v>
      </c>
      <c r="C81" s="29"/>
    </row>
    <row r="82" spans="1:3" s="437" customFormat="1" ht="13.5" customHeight="1" thickBot="1">
      <c r="A82" s="444" t="s">
        <v>497</v>
      </c>
      <c r="B82" s="12" t="s">
        <v>498</v>
      </c>
      <c r="C82" s="449"/>
    </row>
    <row r="83" spans="1:3" s="437" customFormat="1" ht="15.75" customHeight="1" thickBot="1">
      <c r="A83" s="444" t="s">
        <v>499</v>
      </c>
      <c r="B83" s="450" t="s">
        <v>500</v>
      </c>
      <c r="C83" s="32">
        <f>+C61+C65+C70+C73+C77+C82</f>
        <v>0</v>
      </c>
    </row>
    <row r="84" spans="1:3" s="437" customFormat="1" ht="16.5" customHeight="1" thickBot="1">
      <c r="A84" s="451" t="s">
        <v>501</v>
      </c>
      <c r="B84" s="452" t="s">
        <v>502</v>
      </c>
      <c r="C84" s="32">
        <f>+C60+C83</f>
        <v>61000</v>
      </c>
    </row>
    <row r="85" spans="1:3" s="437" customFormat="1" ht="83.25" customHeight="1">
      <c r="A85" s="34"/>
      <c r="B85" s="35"/>
      <c r="C85" s="36"/>
    </row>
    <row r="86" spans="1:3" ht="16.5" customHeight="1">
      <c r="A86" s="664" t="s">
        <v>58</v>
      </c>
      <c r="B86" s="664"/>
      <c r="C86" s="664"/>
    </row>
    <row r="87" spans="1:3" s="453" customFormat="1" ht="16.5" customHeight="1" thickBot="1">
      <c r="A87" s="665" t="s">
        <v>59</v>
      </c>
      <c r="B87" s="665"/>
      <c r="C87" s="37" t="s">
        <v>2</v>
      </c>
    </row>
    <row r="88" spans="1:3" ht="37.5" customHeight="1" thickBot="1">
      <c r="A88" s="2" t="s">
        <v>3</v>
      </c>
      <c r="B88" s="3" t="s">
        <v>61</v>
      </c>
      <c r="C88" s="4" t="s">
        <v>341</v>
      </c>
    </row>
    <row r="89" spans="1:3" s="436" customFormat="1" ht="12" customHeight="1" thickBot="1">
      <c r="A89" s="5">
        <v>1</v>
      </c>
      <c r="B89" s="6">
        <v>2</v>
      </c>
      <c r="C89" s="7">
        <v>3</v>
      </c>
    </row>
    <row r="90" spans="1:3" ht="12" customHeight="1" thickBot="1">
      <c r="A90" s="8" t="s">
        <v>5</v>
      </c>
      <c r="B90" s="38" t="s">
        <v>552</v>
      </c>
      <c r="C90" s="10">
        <f>SUM(C91:C95)</f>
        <v>61000</v>
      </c>
    </row>
    <row r="91" spans="1:3" ht="12" customHeight="1">
      <c r="A91" s="16" t="s">
        <v>62</v>
      </c>
      <c r="B91" s="17" t="s">
        <v>63</v>
      </c>
      <c r="C91" s="18"/>
    </row>
    <row r="92" spans="1:3" ht="12" customHeight="1">
      <c r="A92" s="13" t="s">
        <v>64</v>
      </c>
      <c r="B92" s="19" t="s">
        <v>65</v>
      </c>
      <c r="C92" s="20"/>
    </row>
    <row r="93" spans="1:3" ht="12" customHeight="1">
      <c r="A93" s="13" t="s">
        <v>66</v>
      </c>
      <c r="B93" s="19" t="s">
        <v>67</v>
      </c>
      <c r="C93" s="28"/>
    </row>
    <row r="94" spans="1:3" ht="12" customHeight="1">
      <c r="A94" s="13" t="s">
        <v>68</v>
      </c>
      <c r="B94" s="39" t="s">
        <v>69</v>
      </c>
      <c r="C94" s="28">
        <v>61000</v>
      </c>
    </row>
    <row r="95" spans="1:3" ht="12" customHeight="1">
      <c r="A95" s="13" t="s">
        <v>70</v>
      </c>
      <c r="B95" s="40" t="s">
        <v>71</v>
      </c>
      <c r="C95" s="28"/>
    </row>
    <row r="96" spans="1:3" ht="12" customHeight="1">
      <c r="A96" s="13" t="s">
        <v>72</v>
      </c>
      <c r="B96" s="19" t="s">
        <v>504</v>
      </c>
      <c r="C96" s="28"/>
    </row>
    <row r="97" spans="1:3" ht="12" customHeight="1">
      <c r="A97" s="13" t="s">
        <v>73</v>
      </c>
      <c r="B97" s="41" t="s">
        <v>505</v>
      </c>
      <c r="C97" s="28"/>
    </row>
    <row r="98" spans="1:3" ht="12" customHeight="1">
      <c r="A98" s="13" t="s">
        <v>74</v>
      </c>
      <c r="B98" s="42" t="s">
        <v>506</v>
      </c>
      <c r="C98" s="28"/>
    </row>
    <row r="99" spans="1:3" ht="12" customHeight="1">
      <c r="A99" s="13" t="s">
        <v>75</v>
      </c>
      <c r="B99" s="42" t="s">
        <v>507</v>
      </c>
      <c r="C99" s="28"/>
    </row>
    <row r="100" spans="1:3" ht="12" customHeight="1">
      <c r="A100" s="13" t="s">
        <v>76</v>
      </c>
      <c r="B100" s="41" t="s">
        <v>571</v>
      </c>
      <c r="C100" s="28"/>
    </row>
    <row r="101" spans="1:3" ht="12" customHeight="1">
      <c r="A101" s="13" t="s">
        <v>77</v>
      </c>
      <c r="B101" s="41" t="s">
        <v>508</v>
      </c>
      <c r="C101" s="28"/>
    </row>
    <row r="102" spans="1:3" ht="12" customHeight="1">
      <c r="A102" s="13" t="s">
        <v>78</v>
      </c>
      <c r="B102" s="42" t="s">
        <v>509</v>
      </c>
      <c r="C102" s="28"/>
    </row>
    <row r="103" spans="1:3" ht="12" customHeight="1">
      <c r="A103" s="21" t="s">
        <v>338</v>
      </c>
      <c r="B103" s="43" t="s">
        <v>510</v>
      </c>
      <c r="C103" s="28"/>
    </row>
    <row r="104" spans="1:3" ht="12" customHeight="1">
      <c r="A104" s="13" t="s">
        <v>511</v>
      </c>
      <c r="B104" s="43" t="s">
        <v>512</v>
      </c>
      <c r="C104" s="28"/>
    </row>
    <row r="105" spans="1:3" ht="12" customHeight="1" thickBot="1">
      <c r="A105" s="44" t="s">
        <v>513</v>
      </c>
      <c r="B105" s="45" t="s">
        <v>572</v>
      </c>
      <c r="C105" s="46"/>
    </row>
    <row r="106" spans="1:3" ht="12" customHeight="1" thickBot="1">
      <c r="A106" s="11" t="s">
        <v>6</v>
      </c>
      <c r="B106" s="47" t="s">
        <v>553</v>
      </c>
      <c r="C106" s="15">
        <f>+C107+C109+C111</f>
        <v>0</v>
      </c>
    </row>
    <row r="107" spans="1:3" ht="12" customHeight="1">
      <c r="A107" s="24" t="s">
        <v>7</v>
      </c>
      <c r="B107" s="19" t="s">
        <v>79</v>
      </c>
      <c r="C107" s="26"/>
    </row>
    <row r="108" spans="1:3" ht="12" customHeight="1">
      <c r="A108" s="24" t="s">
        <v>9</v>
      </c>
      <c r="B108" s="30" t="s">
        <v>515</v>
      </c>
      <c r="C108" s="26"/>
    </row>
    <row r="109" spans="1:3" ht="12" customHeight="1">
      <c r="A109" s="24" t="s">
        <v>10</v>
      </c>
      <c r="B109" s="30" t="s">
        <v>80</v>
      </c>
      <c r="C109" s="20"/>
    </row>
    <row r="110" spans="1:3" ht="12" customHeight="1">
      <c r="A110" s="24" t="s">
        <v>11</v>
      </c>
      <c r="B110" s="30" t="s">
        <v>516</v>
      </c>
      <c r="C110" s="14"/>
    </row>
    <row r="111" spans="1:3" ht="12" customHeight="1">
      <c r="A111" s="24" t="s">
        <v>82</v>
      </c>
      <c r="B111" s="50" t="s">
        <v>81</v>
      </c>
      <c r="C111" s="14"/>
    </row>
    <row r="112" spans="1:3" ht="12" customHeight="1">
      <c r="A112" s="24" t="s">
        <v>83</v>
      </c>
      <c r="B112" s="31" t="s">
        <v>517</v>
      </c>
      <c r="C112" s="14"/>
    </row>
    <row r="113" spans="1:3" ht="12" customHeight="1">
      <c r="A113" s="24" t="s">
        <v>84</v>
      </c>
      <c r="B113" s="454" t="s">
        <v>518</v>
      </c>
      <c r="C113" s="14"/>
    </row>
    <row r="114" spans="1:3" ht="15.75">
      <c r="A114" s="24" t="s">
        <v>86</v>
      </c>
      <c r="B114" s="42" t="s">
        <v>507</v>
      </c>
      <c r="C114" s="14"/>
    </row>
    <row r="115" spans="1:3" ht="12" customHeight="1">
      <c r="A115" s="24" t="s">
        <v>88</v>
      </c>
      <c r="B115" s="42" t="s">
        <v>519</v>
      </c>
      <c r="C115" s="14"/>
    </row>
    <row r="116" spans="1:3" ht="12" customHeight="1">
      <c r="A116" s="24" t="s">
        <v>89</v>
      </c>
      <c r="B116" s="42" t="s">
        <v>520</v>
      </c>
      <c r="C116" s="14"/>
    </row>
    <row r="117" spans="1:3" ht="12" customHeight="1">
      <c r="A117" s="24" t="s">
        <v>521</v>
      </c>
      <c r="B117" s="42" t="s">
        <v>509</v>
      </c>
      <c r="C117" s="14"/>
    </row>
    <row r="118" spans="1:3" ht="12" customHeight="1">
      <c r="A118" s="24" t="s">
        <v>522</v>
      </c>
      <c r="B118" s="42" t="s">
        <v>523</v>
      </c>
      <c r="C118" s="14"/>
    </row>
    <row r="119" spans="1:3" ht="16.5" thickBot="1">
      <c r="A119" s="21" t="s">
        <v>524</v>
      </c>
      <c r="B119" s="42" t="s">
        <v>525</v>
      </c>
      <c r="C119" s="48"/>
    </row>
    <row r="120" spans="1:3" ht="12" customHeight="1" thickBot="1">
      <c r="A120" s="11" t="s">
        <v>12</v>
      </c>
      <c r="B120" s="49" t="s">
        <v>526</v>
      </c>
      <c r="C120" s="15">
        <f>+C121+C122</f>
        <v>0</v>
      </c>
    </row>
    <row r="121" spans="1:3" ht="12" customHeight="1">
      <c r="A121" s="24" t="s">
        <v>13</v>
      </c>
      <c r="B121" s="25" t="s">
        <v>90</v>
      </c>
      <c r="C121" s="26"/>
    </row>
    <row r="122" spans="1:3" ht="12" customHeight="1" thickBot="1">
      <c r="A122" s="27" t="s">
        <v>15</v>
      </c>
      <c r="B122" s="30" t="s">
        <v>91</v>
      </c>
      <c r="C122" s="28"/>
    </row>
    <row r="123" spans="1:3" ht="12" customHeight="1" thickBot="1">
      <c r="A123" s="11" t="s">
        <v>92</v>
      </c>
      <c r="B123" s="49" t="s">
        <v>527</v>
      </c>
      <c r="C123" s="15">
        <f>+C90+C106+C120</f>
        <v>61000</v>
      </c>
    </row>
    <row r="124" spans="1:3" ht="12" customHeight="1" thickBot="1">
      <c r="A124" s="11" t="s">
        <v>25</v>
      </c>
      <c r="B124" s="49" t="s">
        <v>528</v>
      </c>
      <c r="C124" s="15">
        <f>+C125+C126+C127</f>
        <v>0</v>
      </c>
    </row>
    <row r="125" spans="1:3" ht="12" customHeight="1">
      <c r="A125" s="24" t="s">
        <v>26</v>
      </c>
      <c r="B125" s="25" t="s">
        <v>529</v>
      </c>
      <c r="C125" s="14"/>
    </row>
    <row r="126" spans="1:3" ht="12" customHeight="1">
      <c r="A126" s="24" t="s">
        <v>27</v>
      </c>
      <c r="B126" s="25" t="s">
        <v>530</v>
      </c>
      <c r="C126" s="14"/>
    </row>
    <row r="127" spans="1:3" ht="12" customHeight="1" thickBot="1">
      <c r="A127" s="21" t="s">
        <v>28</v>
      </c>
      <c r="B127" s="22" t="s">
        <v>531</v>
      </c>
      <c r="C127" s="14"/>
    </row>
    <row r="128" spans="1:3" ht="12" customHeight="1" thickBot="1">
      <c r="A128" s="11" t="s">
        <v>36</v>
      </c>
      <c r="B128" s="49" t="s">
        <v>532</v>
      </c>
      <c r="C128" s="15">
        <f>+C129+C130+C131+C132</f>
        <v>0</v>
      </c>
    </row>
    <row r="129" spans="1:3" ht="12" customHeight="1">
      <c r="A129" s="24" t="s">
        <v>37</v>
      </c>
      <c r="B129" s="25" t="s">
        <v>533</v>
      </c>
      <c r="C129" s="14"/>
    </row>
    <row r="130" spans="1:3" ht="12" customHeight="1">
      <c r="A130" s="24" t="s">
        <v>38</v>
      </c>
      <c r="B130" s="25" t="s">
        <v>534</v>
      </c>
      <c r="C130" s="14"/>
    </row>
    <row r="131" spans="1:3" ht="12" customHeight="1">
      <c r="A131" s="24" t="s">
        <v>437</v>
      </c>
      <c r="B131" s="25" t="s">
        <v>535</v>
      </c>
      <c r="C131" s="14"/>
    </row>
    <row r="132" spans="1:3" ht="12" customHeight="1" thickBot="1">
      <c r="A132" s="21" t="s">
        <v>439</v>
      </c>
      <c r="B132" s="22" t="s">
        <v>536</v>
      </c>
      <c r="C132" s="14"/>
    </row>
    <row r="133" spans="1:3" ht="12" customHeight="1" thickBot="1">
      <c r="A133" s="11" t="s">
        <v>93</v>
      </c>
      <c r="B133" s="49" t="s">
        <v>537</v>
      </c>
      <c r="C133" s="32">
        <f>+C134+C135+C136+C137</f>
        <v>0</v>
      </c>
    </row>
    <row r="134" spans="1:3" ht="12" customHeight="1">
      <c r="A134" s="24" t="s">
        <v>40</v>
      </c>
      <c r="B134" s="25" t="s">
        <v>538</v>
      </c>
      <c r="C134" s="14"/>
    </row>
    <row r="135" spans="1:3" ht="12" customHeight="1">
      <c r="A135" s="24" t="s">
        <v>42</v>
      </c>
      <c r="B135" s="25" t="s">
        <v>539</v>
      </c>
      <c r="C135" s="14"/>
    </row>
    <row r="136" spans="1:3" ht="12" customHeight="1">
      <c r="A136" s="24" t="s">
        <v>446</v>
      </c>
      <c r="B136" s="25" t="s">
        <v>540</v>
      </c>
      <c r="C136" s="14"/>
    </row>
    <row r="137" spans="1:3" ht="12" customHeight="1" thickBot="1">
      <c r="A137" s="21" t="s">
        <v>448</v>
      </c>
      <c r="B137" s="22" t="s">
        <v>541</v>
      </c>
      <c r="C137" s="14"/>
    </row>
    <row r="138" spans="1:3" ht="12" customHeight="1" thickBot="1">
      <c r="A138" s="11" t="s">
        <v>44</v>
      </c>
      <c r="B138" s="49" t="s">
        <v>542</v>
      </c>
      <c r="C138" s="51">
        <f>+C139+C140+C141+C142</f>
        <v>0</v>
      </c>
    </row>
    <row r="139" spans="1:3" ht="12" customHeight="1">
      <c r="A139" s="24" t="s">
        <v>45</v>
      </c>
      <c r="B139" s="25" t="s">
        <v>543</v>
      </c>
      <c r="C139" s="14"/>
    </row>
    <row r="140" spans="1:3" ht="12" customHeight="1">
      <c r="A140" s="24" t="s">
        <v>46</v>
      </c>
      <c r="B140" s="25" t="s">
        <v>544</v>
      </c>
      <c r="C140" s="14"/>
    </row>
    <row r="141" spans="1:3" ht="12" customHeight="1">
      <c r="A141" s="24" t="s">
        <v>47</v>
      </c>
      <c r="B141" s="25" t="s">
        <v>545</v>
      </c>
      <c r="C141" s="14"/>
    </row>
    <row r="142" spans="1:3" ht="12" customHeight="1" thickBot="1">
      <c r="A142" s="24" t="s">
        <v>454</v>
      </c>
      <c r="B142" s="25" t="s">
        <v>546</v>
      </c>
      <c r="C142" s="14"/>
    </row>
    <row r="143" spans="1:9" ht="15" customHeight="1" thickBot="1">
      <c r="A143" s="11" t="s">
        <v>94</v>
      </c>
      <c r="B143" s="49" t="s">
        <v>547</v>
      </c>
      <c r="C143" s="455">
        <f>+C124+C128+C133+C138</f>
        <v>0</v>
      </c>
      <c r="F143" s="456"/>
      <c r="G143" s="457"/>
      <c r="H143" s="457"/>
      <c r="I143" s="457"/>
    </row>
    <row r="144" spans="1:3" s="437" customFormat="1" ht="12.75" customHeight="1" thickBot="1">
      <c r="A144" s="52" t="s">
        <v>48</v>
      </c>
      <c r="B144" s="33" t="s">
        <v>548</v>
      </c>
      <c r="C144" s="455">
        <f>+C123+C143</f>
        <v>61000</v>
      </c>
    </row>
    <row r="145" ht="7.5" customHeight="1"/>
    <row r="146" spans="1:3" ht="15.75">
      <c r="A146" s="666" t="s">
        <v>549</v>
      </c>
      <c r="B146" s="666"/>
      <c r="C146" s="666"/>
    </row>
    <row r="147" spans="1:3" ht="15" customHeight="1" thickBot="1">
      <c r="A147" s="663" t="s">
        <v>95</v>
      </c>
      <c r="B147" s="663"/>
      <c r="C147" s="1" t="s">
        <v>2</v>
      </c>
    </row>
    <row r="148" spans="1:4" ht="13.5" customHeight="1" thickBot="1">
      <c r="A148" s="11">
        <v>1</v>
      </c>
      <c r="B148" s="47" t="s">
        <v>550</v>
      </c>
      <c r="C148" s="15">
        <f>+C60-C123</f>
        <v>0</v>
      </c>
      <c r="D148" s="458"/>
    </row>
    <row r="149" spans="1:3" ht="27.75" customHeight="1" thickBot="1">
      <c r="A149" s="11" t="s">
        <v>6</v>
      </c>
      <c r="B149" s="47" t="s">
        <v>551</v>
      </c>
      <c r="C149" s="15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Konyár Község Önkormányzat
2014. ÉVI KÖLTSÉGVETÉS
ÁLLAMI (ÁLLAMIGAZGATÁSI) FELADATOK MÉRLEGE
&amp;R&amp;"Times New Roman CE,Félkövér dőlt"&amp;11 1.4. melléklet az 5/2014. (II. 05.) önkormányzati rendelethez</oddHeader>
  </headerFooter>
  <rowBreaks count="1" manualBreakCount="1">
    <brk id="8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6.875" style="55" customWidth="1"/>
    <col min="2" max="2" width="55.125" style="58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68.25" customHeight="1">
      <c r="B1" s="56" t="s">
        <v>96</v>
      </c>
      <c r="C1" s="57"/>
      <c r="D1" s="57"/>
      <c r="E1" s="662" t="s">
        <v>626</v>
      </c>
      <c r="F1" s="669"/>
    </row>
    <row r="2" spans="5:6" ht="14.25" thickBot="1">
      <c r="E2" s="59" t="s">
        <v>97</v>
      </c>
      <c r="F2" s="669"/>
    </row>
    <row r="3" spans="1:6" ht="18" customHeight="1" thickBot="1">
      <c r="A3" s="667" t="s">
        <v>3</v>
      </c>
      <c r="B3" s="60" t="s">
        <v>98</v>
      </c>
      <c r="C3" s="61"/>
      <c r="D3" s="60" t="s">
        <v>99</v>
      </c>
      <c r="E3" s="62"/>
      <c r="F3" s="669"/>
    </row>
    <row r="4" spans="1:6" s="66" customFormat="1" ht="35.25" customHeight="1" thickBot="1">
      <c r="A4" s="668"/>
      <c r="B4" s="63" t="s">
        <v>100</v>
      </c>
      <c r="C4" s="64" t="s">
        <v>341</v>
      </c>
      <c r="D4" s="63" t="s">
        <v>100</v>
      </c>
      <c r="E4" s="65" t="s">
        <v>341</v>
      </c>
      <c r="F4" s="669"/>
    </row>
    <row r="5" spans="1:6" s="71" customFormat="1" ht="12" customHeight="1" thickBot="1">
      <c r="A5" s="67">
        <v>1</v>
      </c>
      <c r="B5" s="68">
        <v>2</v>
      </c>
      <c r="C5" s="69" t="s">
        <v>12</v>
      </c>
      <c r="D5" s="68" t="s">
        <v>92</v>
      </c>
      <c r="E5" s="70" t="s">
        <v>25</v>
      </c>
      <c r="F5" s="669"/>
    </row>
    <row r="6" spans="1:6" ht="12.75" customHeight="1">
      <c r="A6" s="72" t="s">
        <v>5</v>
      </c>
      <c r="B6" s="73" t="s">
        <v>101</v>
      </c>
      <c r="C6" s="74">
        <v>14400</v>
      </c>
      <c r="D6" s="73" t="s">
        <v>102</v>
      </c>
      <c r="E6" s="18">
        <v>35434</v>
      </c>
      <c r="F6" s="669"/>
    </row>
    <row r="7" spans="1:6" ht="12.75" customHeight="1">
      <c r="A7" s="76" t="s">
        <v>6</v>
      </c>
      <c r="B7" s="77" t="s">
        <v>103</v>
      </c>
      <c r="C7" s="78">
        <v>4565</v>
      </c>
      <c r="D7" s="77" t="s">
        <v>65</v>
      </c>
      <c r="E7" s="20">
        <v>8221</v>
      </c>
      <c r="F7" s="669"/>
    </row>
    <row r="8" spans="1:6" ht="12.75" customHeight="1">
      <c r="A8" s="76" t="s">
        <v>12</v>
      </c>
      <c r="B8" s="77" t="s">
        <v>104</v>
      </c>
      <c r="C8" s="78">
        <v>5000</v>
      </c>
      <c r="D8" s="77" t="s">
        <v>105</v>
      </c>
      <c r="E8" s="28">
        <v>70901</v>
      </c>
      <c r="F8" s="669"/>
    </row>
    <row r="9" spans="1:6" ht="12.75" customHeight="1">
      <c r="A9" s="76" t="s">
        <v>92</v>
      </c>
      <c r="B9" s="80" t="s">
        <v>106</v>
      </c>
      <c r="C9" s="78">
        <v>78155</v>
      </c>
      <c r="D9" s="77" t="s">
        <v>69</v>
      </c>
      <c r="E9" s="28">
        <v>63710</v>
      </c>
      <c r="F9" s="669"/>
    </row>
    <row r="10" spans="1:6" ht="12.75" customHeight="1">
      <c r="A10" s="76" t="s">
        <v>25</v>
      </c>
      <c r="B10" s="77" t="s">
        <v>107</v>
      </c>
      <c r="C10" s="78">
        <v>55235</v>
      </c>
      <c r="D10" s="77" t="s">
        <v>71</v>
      </c>
      <c r="E10" s="28">
        <v>6374</v>
      </c>
      <c r="F10" s="669"/>
    </row>
    <row r="11" spans="1:6" ht="12.75" customHeight="1">
      <c r="A11" s="76" t="s">
        <v>36</v>
      </c>
      <c r="B11" s="77" t="s">
        <v>108</v>
      </c>
      <c r="C11" s="81"/>
      <c r="D11" s="77" t="s">
        <v>109</v>
      </c>
      <c r="E11" s="79">
        <v>2000</v>
      </c>
      <c r="F11" s="669"/>
    </row>
    <row r="12" spans="1:6" ht="12.75" customHeight="1">
      <c r="A12" s="76" t="s">
        <v>93</v>
      </c>
      <c r="B12" s="77" t="s">
        <v>110</v>
      </c>
      <c r="C12" s="78">
        <v>4293</v>
      </c>
      <c r="D12" s="77" t="s">
        <v>111</v>
      </c>
      <c r="E12" s="79"/>
      <c r="F12" s="669"/>
    </row>
    <row r="13" spans="1:6" ht="12.75" customHeight="1">
      <c r="A13" s="76" t="s">
        <v>44</v>
      </c>
      <c r="B13" s="77" t="s">
        <v>112</v>
      </c>
      <c r="C13" s="78"/>
      <c r="D13" s="82"/>
      <c r="E13" s="79"/>
      <c r="F13" s="669"/>
    </row>
    <row r="14" spans="1:6" ht="12.75" customHeight="1">
      <c r="A14" s="76" t="s">
        <v>94</v>
      </c>
      <c r="B14" s="83" t="s">
        <v>113</v>
      </c>
      <c r="C14" s="81"/>
      <c r="D14" s="82"/>
      <c r="E14" s="79"/>
      <c r="F14" s="669"/>
    </row>
    <row r="15" spans="1:6" ht="12.75" customHeight="1">
      <c r="A15" s="76" t="s">
        <v>48</v>
      </c>
      <c r="B15" s="82"/>
      <c r="C15" s="78"/>
      <c r="D15" s="82"/>
      <c r="E15" s="79"/>
      <c r="F15" s="669"/>
    </row>
    <row r="16" spans="1:6" ht="12.75" customHeight="1">
      <c r="A16" s="76" t="s">
        <v>49</v>
      </c>
      <c r="B16" s="82"/>
      <c r="C16" s="78"/>
      <c r="D16" s="82"/>
      <c r="E16" s="79"/>
      <c r="F16" s="669"/>
    </row>
    <row r="17" spans="1:6" ht="12.75" customHeight="1" thickBot="1">
      <c r="A17" s="76" t="s">
        <v>55</v>
      </c>
      <c r="B17" s="84"/>
      <c r="C17" s="85"/>
      <c r="D17" s="82"/>
      <c r="E17" s="86"/>
      <c r="F17" s="669"/>
    </row>
    <row r="18" spans="1:6" ht="15.75" customHeight="1" thickBot="1">
      <c r="A18" s="87" t="s">
        <v>56</v>
      </c>
      <c r="B18" s="88" t="s">
        <v>114</v>
      </c>
      <c r="C18" s="89">
        <f>+C6+C7+C8+C9+C10+C12+C13+C14+C15+C16+C17</f>
        <v>161648</v>
      </c>
      <c r="D18" s="88" t="s">
        <v>115</v>
      </c>
      <c r="E18" s="90">
        <f>SUM(E6:E17)</f>
        <v>186640</v>
      </c>
      <c r="F18" s="669"/>
    </row>
    <row r="19" spans="1:6" ht="12.75" customHeight="1">
      <c r="A19" s="91" t="s">
        <v>57</v>
      </c>
      <c r="B19" s="92" t="s">
        <v>116</v>
      </c>
      <c r="C19" s="93">
        <f>+C20+C21+C22+C23</f>
        <v>24992</v>
      </c>
      <c r="D19" s="94" t="s">
        <v>117</v>
      </c>
      <c r="E19" s="95"/>
      <c r="F19" s="669"/>
    </row>
    <row r="20" spans="1:6" ht="12.75" customHeight="1">
      <c r="A20" s="96" t="s">
        <v>118</v>
      </c>
      <c r="B20" s="94" t="s">
        <v>51</v>
      </c>
      <c r="C20" s="97">
        <v>24992</v>
      </c>
      <c r="D20" s="94" t="s">
        <v>119</v>
      </c>
      <c r="E20" s="98"/>
      <c r="F20" s="669"/>
    </row>
    <row r="21" spans="1:6" ht="12.75" customHeight="1">
      <c r="A21" s="96" t="s">
        <v>120</v>
      </c>
      <c r="B21" s="94" t="s">
        <v>52</v>
      </c>
      <c r="C21" s="97"/>
      <c r="D21" s="94" t="s">
        <v>121</v>
      </c>
      <c r="E21" s="98"/>
      <c r="F21" s="669"/>
    </row>
    <row r="22" spans="1:6" ht="12.75" customHeight="1">
      <c r="A22" s="96" t="s">
        <v>122</v>
      </c>
      <c r="B22" s="94" t="s">
        <v>123</v>
      </c>
      <c r="C22" s="97"/>
      <c r="D22" s="94" t="s">
        <v>124</v>
      </c>
      <c r="E22" s="98"/>
      <c r="F22" s="669"/>
    </row>
    <row r="23" spans="1:6" ht="12.75" customHeight="1">
      <c r="A23" s="96" t="s">
        <v>125</v>
      </c>
      <c r="B23" s="94" t="s">
        <v>126</v>
      </c>
      <c r="C23" s="97"/>
      <c r="D23" s="92" t="s">
        <v>127</v>
      </c>
      <c r="E23" s="98"/>
      <c r="F23" s="669"/>
    </row>
    <row r="24" spans="1:6" ht="12.75" customHeight="1">
      <c r="A24" s="96" t="s">
        <v>128</v>
      </c>
      <c r="B24" s="94" t="s">
        <v>129</v>
      </c>
      <c r="C24" s="99">
        <f>+C25+C26</f>
        <v>0</v>
      </c>
      <c r="D24" s="94" t="s">
        <v>130</v>
      </c>
      <c r="E24" s="98"/>
      <c r="F24" s="669"/>
    </row>
    <row r="25" spans="1:6" ht="12.75" customHeight="1">
      <c r="A25" s="91" t="s">
        <v>131</v>
      </c>
      <c r="B25" s="92" t="s">
        <v>132</v>
      </c>
      <c r="C25" s="100"/>
      <c r="D25" s="73" t="s">
        <v>133</v>
      </c>
      <c r="E25" s="95"/>
      <c r="F25" s="669"/>
    </row>
    <row r="26" spans="1:6" ht="12.75" customHeight="1" thickBot="1">
      <c r="A26" s="96" t="s">
        <v>134</v>
      </c>
      <c r="B26" s="94" t="s">
        <v>54</v>
      </c>
      <c r="C26" s="97"/>
      <c r="D26" s="82"/>
      <c r="E26" s="98"/>
      <c r="F26" s="669"/>
    </row>
    <row r="27" spans="1:6" ht="15.75" customHeight="1" thickBot="1">
      <c r="A27" s="87" t="s">
        <v>135</v>
      </c>
      <c r="B27" s="88" t="s">
        <v>136</v>
      </c>
      <c r="C27" s="89">
        <f>+C19+C24</f>
        <v>24992</v>
      </c>
      <c r="D27" s="88" t="s">
        <v>137</v>
      </c>
      <c r="E27" s="90">
        <f>SUM(E19:E26)</f>
        <v>0</v>
      </c>
      <c r="F27" s="669"/>
    </row>
    <row r="28" spans="1:6" ht="18" customHeight="1" thickBot="1">
      <c r="A28" s="87" t="s">
        <v>138</v>
      </c>
      <c r="B28" s="101" t="s">
        <v>139</v>
      </c>
      <c r="C28" s="89">
        <f>+C18+C27</f>
        <v>186640</v>
      </c>
      <c r="D28" s="101" t="s">
        <v>140</v>
      </c>
      <c r="E28" s="90">
        <f>+E18+E27</f>
        <v>186640</v>
      </c>
      <c r="F28" s="669"/>
    </row>
    <row r="29" spans="1:6" ht="18" customHeight="1" thickBot="1">
      <c r="A29" s="87" t="s">
        <v>141</v>
      </c>
      <c r="B29" s="88" t="s">
        <v>142</v>
      </c>
      <c r="C29" s="102"/>
      <c r="D29" s="88" t="s">
        <v>143</v>
      </c>
      <c r="E29" s="103"/>
      <c r="F29" s="669"/>
    </row>
    <row r="30" spans="1:6" ht="13.5" thickBot="1">
      <c r="A30" s="87" t="s">
        <v>144</v>
      </c>
      <c r="B30" s="104" t="s">
        <v>145</v>
      </c>
      <c r="C30" s="105">
        <f>+C28+C29</f>
        <v>186640</v>
      </c>
      <c r="D30" s="104" t="s">
        <v>146</v>
      </c>
      <c r="E30" s="105">
        <f>+E28+E29</f>
        <v>186640</v>
      </c>
      <c r="F30" s="669"/>
    </row>
    <row r="31" spans="1:6" ht="13.5" thickBot="1">
      <c r="A31" s="87" t="s">
        <v>147</v>
      </c>
      <c r="B31" s="104" t="s">
        <v>148</v>
      </c>
      <c r="C31" s="105">
        <f>IF(C18-E18&lt;0,E18-C18,"-")</f>
        <v>24992</v>
      </c>
      <c r="D31" s="104" t="s">
        <v>149</v>
      </c>
      <c r="E31" s="105" t="str">
        <f>IF(C18-E18&gt;0,C18-E18,"-")</f>
        <v>-</v>
      </c>
      <c r="F31" s="669"/>
    </row>
    <row r="32" spans="1:6" ht="13.5" thickBot="1">
      <c r="A32" s="87" t="s">
        <v>150</v>
      </c>
      <c r="B32" s="104" t="s">
        <v>151</v>
      </c>
      <c r="C32" s="105" t="str">
        <f>IF(C18+C19-E28&lt;0,E28-(C18+C19),"-")</f>
        <v>-</v>
      </c>
      <c r="D32" s="104" t="s">
        <v>152</v>
      </c>
      <c r="E32" s="105" t="str">
        <f>IF(C18+C19-E28&gt;0,C18+C19-E28,"-")</f>
        <v>-</v>
      </c>
      <c r="F32" s="669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6" r:id="rId1"/>
  <headerFooter alignWithMargins="0">
    <oddHeader xml:space="preserve">&amp;C
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15" zoomScaleSheetLayoutView="115" workbookViewId="0" topLeftCell="A22">
      <selection activeCell="E5" sqref="E5"/>
    </sheetView>
  </sheetViews>
  <sheetFormatPr defaultColWidth="9.00390625" defaultRowHeight="12.75"/>
  <cols>
    <col min="1" max="1" width="6.875" style="55" customWidth="1"/>
    <col min="2" max="2" width="55.125" style="58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63.75">
      <c r="B1" s="56" t="s">
        <v>153</v>
      </c>
      <c r="C1" s="57"/>
      <c r="D1" s="57"/>
      <c r="E1" s="662" t="s">
        <v>627</v>
      </c>
      <c r="F1" s="669"/>
    </row>
    <row r="2" spans="5:6" ht="14.25" thickBot="1">
      <c r="E2" s="59" t="s">
        <v>97</v>
      </c>
      <c r="F2" s="669"/>
    </row>
    <row r="3" spans="1:6" ht="13.5" thickBot="1">
      <c r="A3" s="670" t="s">
        <v>3</v>
      </c>
      <c r="B3" s="60" t="s">
        <v>98</v>
      </c>
      <c r="C3" s="61"/>
      <c r="D3" s="60" t="s">
        <v>99</v>
      </c>
      <c r="E3" s="62"/>
      <c r="F3" s="669"/>
    </row>
    <row r="4" spans="1:6" s="66" customFormat="1" ht="24.75" thickBot="1">
      <c r="A4" s="671"/>
      <c r="B4" s="63" t="s">
        <v>100</v>
      </c>
      <c r="C4" s="64" t="s">
        <v>341</v>
      </c>
      <c r="D4" s="63" t="s">
        <v>100</v>
      </c>
      <c r="E4" s="65" t="s">
        <v>341</v>
      </c>
      <c r="F4" s="669"/>
    </row>
    <row r="5" spans="1:6" s="66" customFormat="1" ht="13.5" thickBot="1">
      <c r="A5" s="67">
        <v>1</v>
      </c>
      <c r="B5" s="68">
        <v>2</v>
      </c>
      <c r="C5" s="69">
        <v>3</v>
      </c>
      <c r="D5" s="68">
        <v>4</v>
      </c>
      <c r="E5" s="70">
        <v>5</v>
      </c>
      <c r="F5" s="669"/>
    </row>
    <row r="6" spans="1:6" ht="12.75" customHeight="1">
      <c r="A6" s="72" t="s">
        <v>5</v>
      </c>
      <c r="B6" s="73" t="s">
        <v>154</v>
      </c>
      <c r="C6" s="74"/>
      <c r="D6" s="73" t="s">
        <v>79</v>
      </c>
      <c r="E6" s="75">
        <v>18984</v>
      </c>
      <c r="F6" s="669"/>
    </row>
    <row r="7" spans="1:6" ht="22.5" customHeight="1">
      <c r="A7" s="76" t="s">
        <v>6</v>
      </c>
      <c r="B7" s="77" t="s">
        <v>155</v>
      </c>
      <c r="C7" s="78">
        <v>7869</v>
      </c>
      <c r="D7" s="77" t="s">
        <v>80</v>
      </c>
      <c r="E7" s="79"/>
      <c r="F7" s="669"/>
    </row>
    <row r="8" spans="1:6" ht="12.75" customHeight="1">
      <c r="A8" s="76" t="s">
        <v>12</v>
      </c>
      <c r="B8" s="77" t="s">
        <v>156</v>
      </c>
      <c r="C8" s="78"/>
      <c r="D8" s="77" t="s">
        <v>81</v>
      </c>
      <c r="E8" s="79"/>
      <c r="F8" s="669"/>
    </row>
    <row r="9" spans="1:6" ht="12.75" customHeight="1">
      <c r="A9" s="76" t="s">
        <v>92</v>
      </c>
      <c r="B9" s="77" t="s">
        <v>32</v>
      </c>
      <c r="C9" s="78"/>
      <c r="D9" s="77" t="s">
        <v>157</v>
      </c>
      <c r="E9" s="79"/>
      <c r="F9" s="669"/>
    </row>
    <row r="10" spans="1:6" ht="12.75" customHeight="1">
      <c r="A10" s="76" t="s">
        <v>25</v>
      </c>
      <c r="B10" s="77" t="s">
        <v>34</v>
      </c>
      <c r="C10" s="78"/>
      <c r="D10" s="77" t="s">
        <v>158</v>
      </c>
      <c r="E10" s="79"/>
      <c r="F10" s="669"/>
    </row>
    <row r="11" spans="1:6" ht="12.75" customHeight="1">
      <c r="A11" s="76" t="s">
        <v>36</v>
      </c>
      <c r="B11" s="77" t="s">
        <v>159</v>
      </c>
      <c r="C11" s="81">
        <v>600</v>
      </c>
      <c r="D11" s="106" t="s">
        <v>160</v>
      </c>
      <c r="E11" s="79"/>
      <c r="F11" s="669"/>
    </row>
    <row r="12" spans="1:6" ht="12.75" customHeight="1">
      <c r="A12" s="76" t="s">
        <v>93</v>
      </c>
      <c r="B12" s="77" t="s">
        <v>161</v>
      </c>
      <c r="C12" s="78"/>
      <c r="D12" s="106" t="s">
        <v>85</v>
      </c>
      <c r="E12" s="79"/>
      <c r="F12" s="669"/>
    </row>
    <row r="13" spans="1:6" ht="12.75" customHeight="1">
      <c r="A13" s="76" t="s">
        <v>44</v>
      </c>
      <c r="B13" s="77" t="s">
        <v>162</v>
      </c>
      <c r="C13" s="78"/>
      <c r="D13" s="107" t="s">
        <v>87</v>
      </c>
      <c r="E13" s="79"/>
      <c r="F13" s="669"/>
    </row>
    <row r="14" spans="1:6" ht="12.75" customHeight="1">
      <c r="A14" s="76" t="s">
        <v>94</v>
      </c>
      <c r="B14" s="108" t="s">
        <v>163</v>
      </c>
      <c r="C14" s="81"/>
      <c r="D14" s="106" t="s">
        <v>164</v>
      </c>
      <c r="E14" s="79"/>
      <c r="F14" s="669"/>
    </row>
    <row r="15" spans="1:6" ht="22.5" customHeight="1">
      <c r="A15" s="76" t="s">
        <v>48</v>
      </c>
      <c r="B15" s="77" t="s">
        <v>165</v>
      </c>
      <c r="C15" s="81">
        <v>10909</v>
      </c>
      <c r="D15" s="106" t="s">
        <v>166</v>
      </c>
      <c r="E15" s="79"/>
      <c r="F15" s="669"/>
    </row>
    <row r="16" spans="1:6" ht="12.75" customHeight="1">
      <c r="A16" s="76" t="s">
        <v>49</v>
      </c>
      <c r="B16" s="77" t="s">
        <v>167</v>
      </c>
      <c r="C16" s="79">
        <v>3600</v>
      </c>
      <c r="D16" s="77" t="s">
        <v>109</v>
      </c>
      <c r="E16" s="79">
        <v>8000</v>
      </c>
      <c r="F16" s="669"/>
    </row>
    <row r="17" spans="1:6" ht="12.75" customHeight="1" thickBot="1">
      <c r="A17" s="109" t="s">
        <v>55</v>
      </c>
      <c r="B17" s="110"/>
      <c r="C17" s="111"/>
      <c r="D17" s="110" t="s">
        <v>111</v>
      </c>
      <c r="E17" s="112"/>
      <c r="F17" s="669"/>
    </row>
    <row r="18" spans="1:6" ht="15.75" customHeight="1" thickBot="1">
      <c r="A18" s="87" t="s">
        <v>56</v>
      </c>
      <c r="B18" s="88" t="s">
        <v>168</v>
      </c>
      <c r="C18" s="89">
        <f>+C6+C7+C8+C9+C10+C11+C12+C13+C15+C16+C17</f>
        <v>22978</v>
      </c>
      <c r="D18" s="88" t="s">
        <v>169</v>
      </c>
      <c r="E18" s="90">
        <f>+E6+E7+E8+E16+E17</f>
        <v>26984</v>
      </c>
      <c r="F18" s="669"/>
    </row>
    <row r="19" spans="1:6" ht="12.75" customHeight="1">
      <c r="A19" s="113" t="s">
        <v>57</v>
      </c>
      <c r="B19" s="114" t="s">
        <v>170</v>
      </c>
      <c r="C19" s="115">
        <f>+C20+C21+C22+C23+C24</f>
        <v>4006</v>
      </c>
      <c r="D19" s="94" t="s">
        <v>117</v>
      </c>
      <c r="E19" s="116"/>
      <c r="F19" s="669"/>
    </row>
    <row r="20" spans="1:6" ht="12.75" customHeight="1">
      <c r="A20" s="76" t="s">
        <v>118</v>
      </c>
      <c r="B20" s="117" t="s">
        <v>171</v>
      </c>
      <c r="C20" s="97">
        <v>4006</v>
      </c>
      <c r="D20" s="94" t="s">
        <v>172</v>
      </c>
      <c r="E20" s="98"/>
      <c r="F20" s="669"/>
    </row>
    <row r="21" spans="1:6" ht="12.75" customHeight="1">
      <c r="A21" s="113" t="s">
        <v>120</v>
      </c>
      <c r="B21" s="117" t="s">
        <v>173</v>
      </c>
      <c r="C21" s="97"/>
      <c r="D21" s="94" t="s">
        <v>121</v>
      </c>
      <c r="E21" s="98"/>
      <c r="F21" s="669"/>
    </row>
    <row r="22" spans="1:6" ht="12.75" customHeight="1">
      <c r="A22" s="76" t="s">
        <v>122</v>
      </c>
      <c r="B22" s="117" t="s">
        <v>174</v>
      </c>
      <c r="C22" s="97"/>
      <c r="D22" s="94" t="s">
        <v>124</v>
      </c>
      <c r="E22" s="98"/>
      <c r="F22" s="669"/>
    </row>
    <row r="23" spans="1:6" ht="12.75" customHeight="1">
      <c r="A23" s="113" t="s">
        <v>125</v>
      </c>
      <c r="B23" s="117" t="s">
        <v>175</v>
      </c>
      <c r="C23" s="97"/>
      <c r="D23" s="92" t="s">
        <v>127</v>
      </c>
      <c r="E23" s="98"/>
      <c r="F23" s="669"/>
    </row>
    <row r="24" spans="1:6" ht="12.75" customHeight="1">
      <c r="A24" s="76" t="s">
        <v>128</v>
      </c>
      <c r="B24" s="118" t="s">
        <v>176</v>
      </c>
      <c r="C24" s="97"/>
      <c r="D24" s="94" t="s">
        <v>177</v>
      </c>
      <c r="E24" s="98"/>
      <c r="F24" s="669"/>
    </row>
    <row r="25" spans="1:6" ht="12.75" customHeight="1">
      <c r="A25" s="113" t="s">
        <v>131</v>
      </c>
      <c r="B25" s="119" t="s">
        <v>178</v>
      </c>
      <c r="C25" s="99">
        <f>+C26+C27+C28+C29+C30</f>
        <v>0</v>
      </c>
      <c r="D25" s="120" t="s">
        <v>133</v>
      </c>
      <c r="E25" s="98"/>
      <c r="F25" s="669"/>
    </row>
    <row r="26" spans="1:6" ht="12.75" customHeight="1">
      <c r="A26" s="76" t="s">
        <v>134</v>
      </c>
      <c r="B26" s="118" t="s">
        <v>179</v>
      </c>
      <c r="C26" s="97"/>
      <c r="D26" s="120" t="s">
        <v>180</v>
      </c>
      <c r="E26" s="98"/>
      <c r="F26" s="669"/>
    </row>
    <row r="27" spans="1:6" ht="12.75" customHeight="1">
      <c r="A27" s="113" t="s">
        <v>135</v>
      </c>
      <c r="B27" s="118" t="s">
        <v>181</v>
      </c>
      <c r="C27" s="97"/>
      <c r="D27" s="121"/>
      <c r="E27" s="98"/>
      <c r="F27" s="669"/>
    </row>
    <row r="28" spans="1:6" ht="12.75" customHeight="1">
      <c r="A28" s="76" t="s">
        <v>138</v>
      </c>
      <c r="B28" s="117" t="s">
        <v>182</v>
      </c>
      <c r="C28" s="97"/>
      <c r="D28" s="122"/>
      <c r="E28" s="98"/>
      <c r="F28" s="669"/>
    </row>
    <row r="29" spans="1:6" ht="12.75" customHeight="1">
      <c r="A29" s="113" t="s">
        <v>141</v>
      </c>
      <c r="B29" s="123" t="s">
        <v>183</v>
      </c>
      <c r="C29" s="97"/>
      <c r="D29" s="82"/>
      <c r="E29" s="98"/>
      <c r="F29" s="669"/>
    </row>
    <row r="30" spans="1:6" ht="12.75" customHeight="1" thickBot="1">
      <c r="A30" s="76" t="s">
        <v>144</v>
      </c>
      <c r="B30" s="124" t="s">
        <v>184</v>
      </c>
      <c r="C30" s="97"/>
      <c r="D30" s="122"/>
      <c r="E30" s="98"/>
      <c r="F30" s="669"/>
    </row>
    <row r="31" spans="1:6" ht="21.75" customHeight="1" thickBot="1">
      <c r="A31" s="87" t="s">
        <v>147</v>
      </c>
      <c r="B31" s="88" t="s">
        <v>185</v>
      </c>
      <c r="C31" s="89">
        <f>+C19+C25</f>
        <v>4006</v>
      </c>
      <c r="D31" s="88" t="s">
        <v>186</v>
      </c>
      <c r="E31" s="90">
        <f>SUM(E19:E30)</f>
        <v>0</v>
      </c>
      <c r="F31" s="669"/>
    </row>
    <row r="32" spans="1:6" ht="18" customHeight="1" thickBot="1">
      <c r="A32" s="87" t="s">
        <v>150</v>
      </c>
      <c r="B32" s="101" t="s">
        <v>187</v>
      </c>
      <c r="C32" s="89">
        <f>+C18+C31</f>
        <v>26984</v>
      </c>
      <c r="D32" s="101" t="s">
        <v>188</v>
      </c>
      <c r="E32" s="90">
        <f>+E18+E31</f>
        <v>26984</v>
      </c>
      <c r="F32" s="669"/>
    </row>
    <row r="33" spans="1:6" ht="18" customHeight="1" thickBot="1">
      <c r="A33" s="87" t="s">
        <v>189</v>
      </c>
      <c r="B33" s="88" t="s">
        <v>142</v>
      </c>
      <c r="C33" s="102"/>
      <c r="D33" s="88" t="s">
        <v>143</v>
      </c>
      <c r="E33" s="103"/>
      <c r="F33" s="669"/>
    </row>
    <row r="34" spans="1:6" ht="13.5" thickBot="1">
      <c r="A34" s="87" t="s">
        <v>190</v>
      </c>
      <c r="B34" s="104" t="s">
        <v>191</v>
      </c>
      <c r="C34" s="105">
        <f>+C32+C33</f>
        <v>26984</v>
      </c>
      <c r="D34" s="104" t="s">
        <v>192</v>
      </c>
      <c r="E34" s="105">
        <f>+E32+E33</f>
        <v>26984</v>
      </c>
      <c r="F34" s="669"/>
    </row>
    <row r="35" spans="1:6" ht="13.5" thickBot="1">
      <c r="A35" s="87" t="s">
        <v>193</v>
      </c>
      <c r="B35" s="104" t="s">
        <v>148</v>
      </c>
      <c r="C35" s="105">
        <f>IF(C18-E18&lt;0,E18-C18,"-")</f>
        <v>4006</v>
      </c>
      <c r="D35" s="104" t="s">
        <v>149</v>
      </c>
      <c r="E35" s="105" t="str">
        <f>IF(C18-E18&gt;0,C18-E18,"-")</f>
        <v>-</v>
      </c>
      <c r="F35" s="669"/>
    </row>
    <row r="36" spans="1:6" ht="13.5" thickBot="1">
      <c r="A36" s="87" t="s">
        <v>194</v>
      </c>
      <c r="B36" s="104" t="s">
        <v>151</v>
      </c>
      <c r="C36" s="105" t="str">
        <f>IF(C18+C19-E32&lt;0,E32-(C18+C19),"-")</f>
        <v>-</v>
      </c>
      <c r="D36" s="104" t="s">
        <v>152</v>
      </c>
      <c r="E36" s="105" t="str">
        <f>IF(C18+C19-E32&gt;0,C18+C19-E32,"-")</f>
        <v>-</v>
      </c>
      <c r="F36" s="669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55" header="0.49" footer="0.49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60" zoomScaleNormal="120" workbookViewId="0" topLeftCell="A1">
      <selection activeCell="C4" sqref="C4:E4"/>
    </sheetView>
  </sheetViews>
  <sheetFormatPr defaultColWidth="9.00390625" defaultRowHeight="12.75"/>
  <cols>
    <col min="1" max="1" width="5.625" style="156" customWidth="1"/>
    <col min="2" max="2" width="38.625" style="156" customWidth="1"/>
    <col min="3" max="3" width="10.875" style="156" customWidth="1"/>
    <col min="4" max="6" width="14.00390625" style="156" customWidth="1"/>
    <col min="7" max="16384" width="9.375" style="156" customWidth="1"/>
  </cols>
  <sheetData>
    <row r="1" spans="1:6" ht="33" customHeight="1">
      <c r="A1" s="660" t="s">
        <v>216</v>
      </c>
      <c r="B1" s="660"/>
      <c r="C1" s="660"/>
      <c r="D1" s="660"/>
      <c r="E1" s="660"/>
      <c r="F1" s="660"/>
    </row>
    <row r="2" spans="1:7" ht="15.75" customHeight="1" thickBot="1">
      <c r="A2" s="157"/>
      <c r="B2" s="157"/>
      <c r="C2" s="661"/>
      <c r="D2" s="661"/>
      <c r="E2" s="678" t="s">
        <v>217</v>
      </c>
      <c r="F2" s="678"/>
      <c r="G2" s="158"/>
    </row>
    <row r="3" spans="1:6" ht="63" customHeight="1">
      <c r="A3" s="674" t="s">
        <v>60</v>
      </c>
      <c r="B3" s="676" t="s">
        <v>218</v>
      </c>
      <c r="C3" s="676" t="s">
        <v>219</v>
      </c>
      <c r="D3" s="676"/>
      <c r="E3" s="676"/>
      <c r="F3" s="672" t="s">
        <v>220</v>
      </c>
    </row>
    <row r="4" spans="1:6" ht="15.75" thickBot="1">
      <c r="A4" s="675"/>
      <c r="B4" s="677"/>
      <c r="C4" s="159" t="s">
        <v>222</v>
      </c>
      <c r="D4" s="159" t="s">
        <v>223</v>
      </c>
      <c r="E4" s="159" t="s">
        <v>573</v>
      </c>
      <c r="F4" s="673"/>
    </row>
    <row r="5" spans="1:6" ht="15.75" thickBot="1">
      <c r="A5" s="160">
        <v>1</v>
      </c>
      <c r="B5" s="161">
        <v>2</v>
      </c>
      <c r="C5" s="161">
        <v>3</v>
      </c>
      <c r="D5" s="161">
        <v>4</v>
      </c>
      <c r="E5" s="161">
        <v>5</v>
      </c>
      <c r="F5" s="162">
        <v>6</v>
      </c>
    </row>
    <row r="6" spans="1:6" ht="15">
      <c r="A6" s="163" t="s">
        <v>5</v>
      </c>
      <c r="B6" s="164"/>
      <c r="C6" s="165"/>
      <c r="D6" s="165"/>
      <c r="E6" s="166"/>
      <c r="F6" s="167">
        <f>SUM(C6:E6)</f>
        <v>0</v>
      </c>
    </row>
    <row r="7" spans="1:6" ht="15">
      <c r="A7" s="168" t="s">
        <v>6</v>
      </c>
      <c r="B7" s="169"/>
      <c r="C7" s="170"/>
      <c r="D7" s="170"/>
      <c r="E7" s="170"/>
      <c r="F7" s="171">
        <f>SUM(C7:E7)</f>
        <v>0</v>
      </c>
    </row>
    <row r="8" spans="1:6" ht="15">
      <c r="A8" s="168" t="s">
        <v>12</v>
      </c>
      <c r="B8" s="172"/>
      <c r="C8" s="170"/>
      <c r="D8" s="170"/>
      <c r="E8" s="170"/>
      <c r="F8" s="171">
        <f>SUM(C8:E8)</f>
        <v>0</v>
      </c>
    </row>
    <row r="9" spans="1:6" ht="15">
      <c r="A9" s="168" t="s">
        <v>92</v>
      </c>
      <c r="B9" s="172"/>
      <c r="C9" s="170"/>
      <c r="D9" s="170"/>
      <c r="E9" s="170"/>
      <c r="F9" s="171">
        <f>SUM(C9:E9)</f>
        <v>0</v>
      </c>
    </row>
    <row r="10" spans="1:6" ht="15.75" thickBot="1">
      <c r="A10" s="173" t="s">
        <v>25</v>
      </c>
      <c r="B10" s="174"/>
      <c r="C10" s="175"/>
      <c r="D10" s="175"/>
      <c r="E10" s="175"/>
      <c r="F10" s="171">
        <f>SUM(C10:E10)</f>
        <v>0</v>
      </c>
    </row>
    <row r="11" spans="1:6" ht="15.75" thickBot="1">
      <c r="A11" s="160" t="s">
        <v>36</v>
      </c>
      <c r="B11" s="176" t="s">
        <v>224</v>
      </c>
      <c r="C11" s="177">
        <f>SUM(C6:C10)</f>
        <v>0</v>
      </c>
      <c r="D11" s="177">
        <f>SUM(D6:D10)</f>
        <v>0</v>
      </c>
      <c r="E11" s="177">
        <f>SUM(E6:E10)</f>
        <v>0</v>
      </c>
      <c r="F11" s="17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5/2014. (II. 05.)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60" zoomScaleNormal="120" workbookViewId="0" topLeftCell="A1">
      <selection activeCell="I61" sqref="I6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60" t="s">
        <v>248</v>
      </c>
      <c r="B1" s="660"/>
      <c r="C1" s="660"/>
    </row>
    <row r="2" spans="1:4" ht="15.75" customHeight="1" thickBot="1">
      <c r="A2" s="157"/>
      <c r="B2" s="157"/>
      <c r="C2" s="211" t="s">
        <v>217</v>
      </c>
      <c r="D2" s="158"/>
    </row>
    <row r="3" spans="1:3" ht="26.25" customHeight="1" thickBot="1">
      <c r="A3" s="212" t="s">
        <v>60</v>
      </c>
      <c r="B3" s="213" t="s">
        <v>249</v>
      </c>
      <c r="C3" s="214" t="s">
        <v>341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5</v>
      </c>
      <c r="B5" s="219" t="s">
        <v>8</v>
      </c>
      <c r="C5" s="220">
        <v>17600</v>
      </c>
    </row>
    <row r="6" spans="1:3" ht="24.75">
      <c r="A6" s="221" t="s">
        <v>6</v>
      </c>
      <c r="B6" s="222" t="s">
        <v>250</v>
      </c>
      <c r="C6" s="223">
        <v>8269</v>
      </c>
    </row>
    <row r="7" spans="1:3" ht="15">
      <c r="A7" s="221" t="s">
        <v>12</v>
      </c>
      <c r="B7" s="224" t="s">
        <v>251</v>
      </c>
      <c r="C7" s="223"/>
    </row>
    <row r="8" spans="1:3" ht="24.75">
      <c r="A8" s="221" t="s">
        <v>92</v>
      </c>
      <c r="B8" s="224" t="s">
        <v>252</v>
      </c>
      <c r="C8" s="223"/>
    </row>
    <row r="9" spans="1:3" ht="15">
      <c r="A9" s="225" t="s">
        <v>25</v>
      </c>
      <c r="B9" s="224" t="s">
        <v>253</v>
      </c>
      <c r="C9" s="226">
        <v>400</v>
      </c>
    </row>
    <row r="10" spans="1:3" ht="15.75" thickBot="1">
      <c r="A10" s="221" t="s">
        <v>36</v>
      </c>
      <c r="B10" s="227" t="s">
        <v>254</v>
      </c>
      <c r="C10" s="223"/>
    </row>
    <row r="11" spans="1:3" ht="15.75" thickBot="1">
      <c r="A11" s="679" t="s">
        <v>255</v>
      </c>
      <c r="B11" s="680"/>
      <c r="C11" s="228">
        <f>SUM(C5:C10)</f>
        <v>26269</v>
      </c>
    </row>
    <row r="12" spans="1:3" ht="23.25" customHeight="1">
      <c r="A12" s="681" t="s">
        <v>256</v>
      </c>
      <c r="B12" s="681"/>
      <c r="C12" s="68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5/2014. (II. 05.)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6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60" t="s">
        <v>349</v>
      </c>
      <c r="B1" s="660"/>
      <c r="C1" s="660"/>
    </row>
    <row r="2" spans="1:4" ht="15.75" customHeight="1" thickBot="1">
      <c r="A2" s="157"/>
      <c r="B2" s="157"/>
      <c r="C2" s="211" t="s">
        <v>217</v>
      </c>
      <c r="D2" s="158"/>
    </row>
    <row r="3" spans="1:3" ht="26.25" customHeight="1" thickBot="1">
      <c r="A3" s="212" t="s">
        <v>60</v>
      </c>
      <c r="B3" s="213" t="s">
        <v>264</v>
      </c>
      <c r="C3" s="214" t="s">
        <v>265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5</v>
      </c>
      <c r="B5" s="244"/>
      <c r="C5" s="245"/>
    </row>
    <row r="6" spans="1:3" ht="15">
      <c r="A6" s="221" t="s">
        <v>6</v>
      </c>
      <c r="B6" s="246"/>
      <c r="C6" s="247"/>
    </row>
    <row r="7" spans="1:3" ht="15.75" thickBot="1">
      <c r="A7" s="225" t="s">
        <v>12</v>
      </c>
      <c r="B7" s="248"/>
      <c r="C7" s="249"/>
    </row>
    <row r="8" spans="1:3" ht="17.25" customHeight="1" thickBot="1">
      <c r="A8" s="215" t="s">
        <v>92</v>
      </c>
      <c r="B8" s="250" t="s">
        <v>266</v>
      </c>
      <c r="C8" s="251"/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5/2014. (II. 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felhasználó</cp:lastModifiedBy>
  <cp:lastPrinted>2014-02-11T08:22:55Z</cp:lastPrinted>
  <dcterms:created xsi:type="dcterms:W3CDTF">2013-05-26T21:57:52Z</dcterms:created>
  <dcterms:modified xsi:type="dcterms:W3CDTF">2014-02-11T08:30:47Z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